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9440" windowHeight="7860" tabRatio="878"/>
  </bookViews>
  <sheets>
    <sheet name="練習問題2" sheetId="5" r:id="rId1"/>
    <sheet name="A県35部門表" sheetId="1" r:id="rId2"/>
    <sheet name="投入構造聞き取り調査結果" sheetId="2" r:id="rId3"/>
    <sheet name="産出構造聞き取り調査結果" sheetId="3" r:id="rId4"/>
    <sheet name="マージン調査結果" sheetId="4" r:id="rId5"/>
    <sheet name="解答1" sheetId="6" r:id="rId6"/>
    <sheet name="解答2" sheetId="7" r:id="rId7"/>
    <sheet name="解答3" sheetId="8" r:id="rId8"/>
    <sheet name="解答4" sheetId="11" r:id="rId9"/>
    <sheet name="解答5" sheetId="12" r:id="rId10"/>
    <sheet name="解答6" sheetId="13" r:id="rId11"/>
    <sheet name="解答7" sheetId="14" r:id="rId12"/>
  </sheets>
  <definedNames>
    <definedName name="_xlnm.Print_Area" localSheetId="0">練習問題2!$A$1:$S$110</definedName>
    <definedName name="_xlnm.Print_Titles" localSheetId="1">A県35部門表!$A:$B,A県35部門表!$3:$4</definedName>
    <definedName name="_xlnm.Print_Titles" localSheetId="7">解答3!$A:$B,解答3!$3:$4</definedName>
    <definedName name="_xlnm.Print_Titles" localSheetId="8">解答4!$A:$B,解答4!$4:$5</definedName>
  </definedNames>
  <calcPr calcId="145621" iterate="1"/>
</workbook>
</file>

<file path=xl/calcChain.xml><?xml version="1.0" encoding="utf-8"?>
<calcChain xmlns="http://schemas.openxmlformats.org/spreadsheetml/2006/main">
  <c r="D11" i="3" l="1"/>
  <c r="D12" i="3" s="1"/>
  <c r="E11" i="3"/>
  <c r="E12" i="3" s="1"/>
  <c r="F11" i="3"/>
  <c r="F12" i="3" s="1"/>
  <c r="G11" i="3"/>
  <c r="G12" i="3" s="1"/>
  <c r="H11" i="3"/>
  <c r="H12" i="3" s="1"/>
  <c r="I11" i="3"/>
  <c r="I12" i="3" s="1"/>
  <c r="J11" i="3"/>
  <c r="J12" i="3" s="1"/>
  <c r="C11" i="3"/>
  <c r="C10" i="13"/>
  <c r="C14" i="13"/>
  <c r="D14" i="13"/>
  <c r="E14" i="13"/>
  <c r="F14" i="13"/>
  <c r="F19" i="13" s="1"/>
  <c r="F21" i="13" s="1"/>
  <c r="H14" i="13"/>
  <c r="C15" i="13"/>
  <c r="C19" i="13" s="1"/>
  <c r="C21" i="13" s="1"/>
  <c r="D15" i="13"/>
  <c r="E15" i="13"/>
  <c r="F15" i="13"/>
  <c r="G15" i="13"/>
  <c r="H15" i="13"/>
  <c r="C16" i="13"/>
  <c r="D16" i="13"/>
  <c r="E16" i="13"/>
  <c r="H16" i="13"/>
  <c r="C17" i="13"/>
  <c r="E17" i="13"/>
  <c r="F17" i="13"/>
  <c r="G17" i="13"/>
  <c r="H17" i="13"/>
  <c r="D18" i="13"/>
  <c r="E18" i="13"/>
  <c r="F18" i="13"/>
  <c r="G18" i="13"/>
  <c r="H18" i="13"/>
  <c r="H19" i="13" l="1"/>
  <c r="H21" i="13" s="1"/>
  <c r="E19" i="13"/>
  <c r="E21" i="13" s="1"/>
  <c r="D19" i="13"/>
  <c r="D21" i="13" s="1"/>
  <c r="C22" i="13" s="1"/>
  <c r="G19" i="13"/>
  <c r="G21" i="13" s="1"/>
  <c r="AN137" i="11"/>
  <c r="D137" i="11" s="1"/>
  <c r="AN138" i="11"/>
  <c r="E138" i="11" s="1"/>
  <c r="AN139" i="11"/>
  <c r="F139" i="11" s="1"/>
  <c r="AN140" i="11"/>
  <c r="G140" i="11" s="1"/>
  <c r="AN141" i="11"/>
  <c r="H141" i="11" s="1"/>
  <c r="AN142" i="11"/>
  <c r="I142" i="11" s="1"/>
  <c r="AN143" i="11"/>
  <c r="J143" i="11" s="1"/>
  <c r="AN144" i="11"/>
  <c r="K144" i="11" s="1"/>
  <c r="AN145" i="11"/>
  <c r="L145" i="11" s="1"/>
  <c r="AN146" i="11"/>
  <c r="M146" i="11" s="1"/>
  <c r="AN147" i="11"/>
  <c r="N147" i="11" s="1"/>
  <c r="AN148" i="11"/>
  <c r="O148" i="11" s="1"/>
  <c r="AN149" i="11"/>
  <c r="P149" i="11" s="1"/>
  <c r="AN150" i="11"/>
  <c r="Q150" i="11" s="1"/>
  <c r="AN151" i="11"/>
  <c r="R151" i="11" s="1"/>
  <c r="AN152" i="11"/>
  <c r="S152" i="11" s="1"/>
  <c r="AN153" i="11"/>
  <c r="T153" i="11" s="1"/>
  <c r="AN154" i="11"/>
  <c r="U154" i="11" s="1"/>
  <c r="AN155" i="11"/>
  <c r="V155" i="11" s="1"/>
  <c r="AN156" i="11"/>
  <c r="W156" i="11" s="1"/>
  <c r="AN157" i="11"/>
  <c r="X157" i="11" s="1"/>
  <c r="AN158" i="11"/>
  <c r="Y158" i="11" s="1"/>
  <c r="AN159" i="11"/>
  <c r="Z159" i="11" s="1"/>
  <c r="AN160" i="11"/>
  <c r="AA160" i="11" s="1"/>
  <c r="AN161" i="11"/>
  <c r="AB161" i="11" s="1"/>
  <c r="AN162" i="11"/>
  <c r="AC162" i="11" s="1"/>
  <c r="AN163" i="11"/>
  <c r="AD163" i="11" s="1"/>
  <c r="AN164" i="11"/>
  <c r="AE164" i="11" s="1"/>
  <c r="AN165" i="11"/>
  <c r="AF165" i="11" s="1"/>
  <c r="AN166" i="11"/>
  <c r="AG166" i="11" s="1"/>
  <c r="AN167" i="11"/>
  <c r="AH167" i="11" s="1"/>
  <c r="AN168" i="11"/>
  <c r="AI168" i="11" s="1"/>
  <c r="AN169" i="11"/>
  <c r="AJ169" i="11" s="1"/>
  <c r="AN170" i="11"/>
  <c r="AK170" i="11" s="1"/>
  <c r="AN171" i="11"/>
  <c r="AL171" i="11" s="1"/>
  <c r="BF6" i="8" l="1"/>
  <c r="BF7" i="8"/>
  <c r="BF8" i="8"/>
  <c r="BF9" i="8"/>
  <c r="BF10" i="8"/>
  <c r="BF11" i="8"/>
  <c r="BF12" i="8"/>
  <c r="BF13" i="8"/>
  <c r="BF14" i="8"/>
  <c r="BF15" i="8"/>
  <c r="BF16" i="8"/>
  <c r="BF17" i="8"/>
  <c r="BF18" i="8"/>
  <c r="BF19" i="8"/>
  <c r="BF20" i="8"/>
  <c r="BF21" i="8"/>
  <c r="BF22" i="8"/>
  <c r="BF23" i="8"/>
  <c r="BF24" i="8"/>
  <c r="BF25" i="8"/>
  <c r="BF26" i="8"/>
  <c r="BF27" i="8"/>
  <c r="BF28" i="8"/>
  <c r="BF29" i="8"/>
  <c r="BF30" i="8"/>
  <c r="BF31" i="8"/>
  <c r="BF32" i="8"/>
  <c r="BF33" i="8"/>
  <c r="BF34" i="8"/>
  <c r="BF35" i="8"/>
  <c r="BF36" i="8"/>
  <c r="BF37" i="8"/>
  <c r="BF38" i="8"/>
  <c r="BF39" i="8"/>
  <c r="BF40" i="8"/>
  <c r="BF5" i="8"/>
  <c r="D42" i="11"/>
  <c r="E42" i="11"/>
  <c r="F42" i="11"/>
  <c r="G42" i="11"/>
  <c r="H42" i="11"/>
  <c r="I42" i="11"/>
  <c r="J42" i="11"/>
  <c r="K42" i="11"/>
  <c r="L42" i="11"/>
  <c r="M42" i="11"/>
  <c r="N42" i="11"/>
  <c r="O42" i="11"/>
  <c r="P42" i="11"/>
  <c r="Q42" i="11"/>
  <c r="R42" i="11"/>
  <c r="S42" i="11"/>
  <c r="T42" i="11"/>
  <c r="U42" i="11"/>
  <c r="V42" i="11"/>
  <c r="W42" i="11"/>
  <c r="X42" i="11"/>
  <c r="Y42" i="11"/>
  <c r="Z42" i="11"/>
  <c r="AA42" i="11"/>
  <c r="AB42" i="11"/>
  <c r="AC42" i="11"/>
  <c r="AD42" i="11"/>
  <c r="AE42" i="11"/>
  <c r="AF42" i="11"/>
  <c r="AG42" i="11"/>
  <c r="AH42" i="11"/>
  <c r="AI42" i="11"/>
  <c r="AJ42" i="11"/>
  <c r="AK42" i="11"/>
  <c r="AL42" i="11"/>
  <c r="D43" i="11"/>
  <c r="E43" i="11"/>
  <c r="F43" i="11"/>
  <c r="G43" i="11"/>
  <c r="H43" i="11"/>
  <c r="I43" i="11"/>
  <c r="J43" i="11"/>
  <c r="K43" i="11"/>
  <c r="L43" i="11"/>
  <c r="M43" i="11"/>
  <c r="N43" i="11"/>
  <c r="O43" i="11"/>
  <c r="P43" i="11"/>
  <c r="Q43" i="11"/>
  <c r="R43" i="11"/>
  <c r="S43" i="11"/>
  <c r="T43" i="11"/>
  <c r="U43" i="11"/>
  <c r="V43" i="11"/>
  <c r="W43" i="11"/>
  <c r="X43" i="11"/>
  <c r="Y43" i="11"/>
  <c r="Z43" i="11"/>
  <c r="AA43" i="11"/>
  <c r="AB43" i="11"/>
  <c r="AC43" i="11"/>
  <c r="AD43" i="11"/>
  <c r="AE43" i="11"/>
  <c r="AF43" i="11"/>
  <c r="AG43" i="11"/>
  <c r="AH43" i="11"/>
  <c r="AI43" i="11"/>
  <c r="AJ43" i="11"/>
  <c r="AK43" i="11"/>
  <c r="AL43" i="11"/>
  <c r="D44" i="11"/>
  <c r="D52" i="11" s="1"/>
  <c r="E44" i="11"/>
  <c r="F44" i="11"/>
  <c r="F52" i="11" s="1"/>
  <c r="G44" i="11"/>
  <c r="G52" i="11" s="1"/>
  <c r="H44" i="11"/>
  <c r="H52" i="11" s="1"/>
  <c r="I44" i="11"/>
  <c r="I52" i="11" s="1"/>
  <c r="J44" i="11"/>
  <c r="J52" i="11" s="1"/>
  <c r="K44" i="11"/>
  <c r="K52" i="11" s="1"/>
  <c r="L44" i="11"/>
  <c r="L52" i="11" s="1"/>
  <c r="M44" i="11"/>
  <c r="M52" i="11" s="1"/>
  <c r="N44" i="11"/>
  <c r="N52" i="11" s="1"/>
  <c r="O44" i="11"/>
  <c r="O52" i="11" s="1"/>
  <c r="P44" i="11"/>
  <c r="P52" i="11" s="1"/>
  <c r="Q44" i="11"/>
  <c r="Q52" i="11" s="1"/>
  <c r="R44" i="11"/>
  <c r="R52" i="11" s="1"/>
  <c r="S44" i="11"/>
  <c r="S52" i="11" s="1"/>
  <c r="T44" i="11"/>
  <c r="T52" i="11" s="1"/>
  <c r="U44" i="11"/>
  <c r="U52" i="11" s="1"/>
  <c r="V44" i="11"/>
  <c r="V52" i="11" s="1"/>
  <c r="W44" i="11"/>
  <c r="W52" i="11" s="1"/>
  <c r="X44" i="11"/>
  <c r="X52" i="11" s="1"/>
  <c r="Y44" i="11"/>
  <c r="Y52" i="11" s="1"/>
  <c r="Z44" i="11"/>
  <c r="Z52" i="11" s="1"/>
  <c r="AA44" i="11"/>
  <c r="AA52" i="11" s="1"/>
  <c r="AB44" i="11"/>
  <c r="AB52" i="11" s="1"/>
  <c r="AC44" i="11"/>
  <c r="AC52" i="11" s="1"/>
  <c r="AD44" i="11"/>
  <c r="AD52" i="11" s="1"/>
  <c r="AE44" i="11"/>
  <c r="AE52" i="11" s="1"/>
  <c r="AF44" i="11"/>
  <c r="AF52" i="11" s="1"/>
  <c r="AG44" i="11"/>
  <c r="AG52" i="11" s="1"/>
  <c r="AH44" i="11"/>
  <c r="AH52" i="11" s="1"/>
  <c r="AI44" i="11"/>
  <c r="AI52" i="11" s="1"/>
  <c r="AJ44" i="11"/>
  <c r="AJ52" i="11" s="1"/>
  <c r="AK44" i="11"/>
  <c r="AK52" i="11" s="1"/>
  <c r="AL44" i="11"/>
  <c r="AL52" i="11" s="1"/>
  <c r="D45" i="11"/>
  <c r="E45" i="11"/>
  <c r="F45" i="11"/>
  <c r="G45" i="11"/>
  <c r="H45" i="11"/>
  <c r="I45" i="11"/>
  <c r="J45" i="11"/>
  <c r="K45" i="11"/>
  <c r="L45" i="11"/>
  <c r="M45" i="11"/>
  <c r="N45" i="11"/>
  <c r="O45" i="11"/>
  <c r="P45" i="11"/>
  <c r="Q45" i="11"/>
  <c r="R45" i="11"/>
  <c r="S45" i="11"/>
  <c r="T45" i="11"/>
  <c r="U45" i="11"/>
  <c r="V45" i="11"/>
  <c r="W45" i="11"/>
  <c r="X45" i="11"/>
  <c r="Y45" i="11"/>
  <c r="Z45" i="11"/>
  <c r="AA45" i="11"/>
  <c r="AB45" i="11"/>
  <c r="AC45" i="11"/>
  <c r="AD45" i="11"/>
  <c r="AE45" i="11"/>
  <c r="AF45" i="11"/>
  <c r="AG45" i="11"/>
  <c r="AH45" i="11"/>
  <c r="AI45" i="11"/>
  <c r="AJ45" i="11"/>
  <c r="AK45" i="11"/>
  <c r="AL45" i="11"/>
  <c r="D46" i="11"/>
  <c r="E46" i="11"/>
  <c r="F46" i="11"/>
  <c r="G46" i="11"/>
  <c r="H46" i="11"/>
  <c r="I46" i="11"/>
  <c r="J46" i="11"/>
  <c r="K46" i="11"/>
  <c r="L46" i="11"/>
  <c r="M46" i="11"/>
  <c r="N46" i="11"/>
  <c r="O46" i="11"/>
  <c r="P46" i="11"/>
  <c r="Q46" i="11"/>
  <c r="R46" i="11"/>
  <c r="S46" i="11"/>
  <c r="T46" i="11"/>
  <c r="U46" i="11"/>
  <c r="V46" i="11"/>
  <c r="W46" i="11"/>
  <c r="X46" i="11"/>
  <c r="Y46" i="11"/>
  <c r="Z46" i="11"/>
  <c r="AA46" i="11"/>
  <c r="AB46" i="11"/>
  <c r="AC46" i="11"/>
  <c r="AD46" i="11"/>
  <c r="AE46" i="11"/>
  <c r="AF46" i="11"/>
  <c r="AG46" i="11"/>
  <c r="AH46" i="11"/>
  <c r="AI46" i="11"/>
  <c r="AJ46" i="11"/>
  <c r="AK46" i="11"/>
  <c r="AL46" i="11"/>
  <c r="D47" i="11"/>
  <c r="E47" i="11"/>
  <c r="F47" i="11"/>
  <c r="G47" i="11"/>
  <c r="H47" i="11"/>
  <c r="I47" i="11"/>
  <c r="J47" i="11"/>
  <c r="K47" i="11"/>
  <c r="L47" i="11"/>
  <c r="M47" i="11"/>
  <c r="N47" i="11"/>
  <c r="O47" i="11"/>
  <c r="P47" i="11"/>
  <c r="Q47" i="11"/>
  <c r="R47" i="11"/>
  <c r="S47" i="11"/>
  <c r="T47" i="11"/>
  <c r="U47" i="11"/>
  <c r="V47" i="11"/>
  <c r="W47" i="11"/>
  <c r="X47" i="11"/>
  <c r="Y47" i="11"/>
  <c r="Z47" i="11"/>
  <c r="AA47" i="11"/>
  <c r="AB47" i="11"/>
  <c r="AC47" i="11"/>
  <c r="AD47" i="11"/>
  <c r="AE47" i="11"/>
  <c r="AF47" i="11"/>
  <c r="AG47" i="11"/>
  <c r="AH47" i="11"/>
  <c r="AI47" i="11"/>
  <c r="AJ47" i="11"/>
  <c r="AK47" i="11"/>
  <c r="AL47" i="11"/>
  <c r="D48" i="11"/>
  <c r="E48" i="11"/>
  <c r="F48" i="11"/>
  <c r="G48" i="11"/>
  <c r="H48" i="11"/>
  <c r="I48" i="11"/>
  <c r="J48" i="11"/>
  <c r="K48" i="11"/>
  <c r="L48" i="11"/>
  <c r="M48" i="11"/>
  <c r="N48" i="11"/>
  <c r="O48" i="11"/>
  <c r="P48" i="11"/>
  <c r="Q48" i="11"/>
  <c r="R48" i="11"/>
  <c r="S48" i="11"/>
  <c r="T48" i="11"/>
  <c r="U48" i="11"/>
  <c r="V48" i="11"/>
  <c r="W48" i="11"/>
  <c r="X48" i="11"/>
  <c r="Y48" i="11"/>
  <c r="Z48" i="11"/>
  <c r="AA48" i="11"/>
  <c r="AB48" i="11"/>
  <c r="AC48" i="11"/>
  <c r="AD48" i="11"/>
  <c r="AE48" i="11"/>
  <c r="AF48" i="11"/>
  <c r="AG48" i="11"/>
  <c r="AH48" i="11"/>
  <c r="AI48" i="11"/>
  <c r="AJ48" i="11"/>
  <c r="AK48" i="11"/>
  <c r="AL48" i="11"/>
  <c r="D49" i="11"/>
  <c r="E49" i="11"/>
  <c r="F49" i="11"/>
  <c r="G49" i="11"/>
  <c r="H49" i="11"/>
  <c r="I49" i="11"/>
  <c r="J49" i="11"/>
  <c r="K49" i="11"/>
  <c r="L49" i="11"/>
  <c r="M49" i="11"/>
  <c r="N49" i="11"/>
  <c r="O49" i="11"/>
  <c r="P49" i="11"/>
  <c r="Q49" i="11"/>
  <c r="R49" i="11"/>
  <c r="S49" i="11"/>
  <c r="T49" i="11"/>
  <c r="U49" i="11"/>
  <c r="V49" i="11"/>
  <c r="W49" i="11"/>
  <c r="X49" i="11"/>
  <c r="Y49" i="11"/>
  <c r="Z49" i="11"/>
  <c r="AA49" i="11"/>
  <c r="AB49" i="11"/>
  <c r="AC49" i="11"/>
  <c r="AD49" i="11"/>
  <c r="AE49" i="11"/>
  <c r="AF49" i="11"/>
  <c r="AG49" i="11"/>
  <c r="AH49" i="11"/>
  <c r="AI49" i="11"/>
  <c r="AJ49" i="11"/>
  <c r="AK49" i="11"/>
  <c r="AL49" i="11"/>
  <c r="D50" i="11"/>
  <c r="E50" i="11"/>
  <c r="F50" i="11"/>
  <c r="G50" i="11"/>
  <c r="H50" i="11"/>
  <c r="I50" i="11"/>
  <c r="J50" i="11"/>
  <c r="K50" i="11"/>
  <c r="L50" i="11"/>
  <c r="M50" i="11"/>
  <c r="N50" i="11"/>
  <c r="O50" i="11"/>
  <c r="P50" i="11"/>
  <c r="Q50" i="11"/>
  <c r="R50" i="11"/>
  <c r="S50" i="11"/>
  <c r="T50" i="11"/>
  <c r="U50" i="11"/>
  <c r="V50" i="11"/>
  <c r="W50" i="11"/>
  <c r="X50" i="11"/>
  <c r="Y50" i="11"/>
  <c r="Z50" i="11"/>
  <c r="AA50" i="11"/>
  <c r="AB50" i="11"/>
  <c r="AC50" i="11"/>
  <c r="AD50" i="11"/>
  <c r="AE50" i="11"/>
  <c r="AF50" i="11"/>
  <c r="AG50" i="11"/>
  <c r="AH50" i="11"/>
  <c r="AI50" i="11"/>
  <c r="AJ50" i="11"/>
  <c r="AK50" i="11"/>
  <c r="AL50" i="11"/>
  <c r="AL53" i="11" l="1"/>
  <c r="AH53" i="11"/>
  <c r="AD53" i="11"/>
  <c r="Z53" i="11"/>
  <c r="V53" i="11"/>
  <c r="R53" i="11"/>
  <c r="N53" i="11"/>
  <c r="J53" i="11"/>
  <c r="F53" i="11"/>
  <c r="AJ53" i="11"/>
  <c r="AF53" i="11"/>
  <c r="AB53" i="11"/>
  <c r="X53" i="11"/>
  <c r="T53" i="11"/>
  <c r="P53" i="11"/>
  <c r="L53" i="11"/>
  <c r="H53" i="11"/>
  <c r="D53" i="11"/>
  <c r="AK53" i="11"/>
  <c r="AG53" i="11"/>
  <c r="AC53" i="11"/>
  <c r="Y53" i="11"/>
  <c r="U53" i="11"/>
  <c r="Q53" i="11"/>
  <c r="M53" i="11"/>
  <c r="I53" i="11"/>
  <c r="E53" i="11"/>
  <c r="E52" i="11"/>
  <c r="AA53" i="11"/>
  <c r="K53" i="11"/>
  <c r="G53" i="11"/>
  <c r="AE53" i="11"/>
  <c r="O53" i="11"/>
  <c r="W53" i="11"/>
  <c r="AI53" i="11"/>
  <c r="S53" i="11"/>
  <c r="E6" i="11" l="1"/>
  <c r="F6" i="11"/>
  <c r="G6" i="11"/>
  <c r="H6" i="11"/>
  <c r="I6" i="11"/>
  <c r="J6" i="11"/>
  <c r="K6" i="11"/>
  <c r="L6" i="11"/>
  <c r="M6" i="11"/>
  <c r="N6" i="11"/>
  <c r="O6" i="11"/>
  <c r="P6" i="11"/>
  <c r="Q6" i="11"/>
  <c r="R6" i="11"/>
  <c r="S6" i="11"/>
  <c r="T6" i="11"/>
  <c r="U6" i="11"/>
  <c r="V6" i="11"/>
  <c r="W6" i="11"/>
  <c r="X6" i="11"/>
  <c r="Y6" i="11"/>
  <c r="Z6" i="11"/>
  <c r="AA6" i="11"/>
  <c r="AB6" i="11"/>
  <c r="AC6" i="11"/>
  <c r="AD6" i="11"/>
  <c r="AE6" i="11"/>
  <c r="AF6" i="11"/>
  <c r="AG6" i="11"/>
  <c r="AH6" i="11"/>
  <c r="AI6" i="11"/>
  <c r="AJ6" i="11"/>
  <c r="AK6" i="11"/>
  <c r="AL6" i="11"/>
  <c r="E7" i="11"/>
  <c r="F7" i="11"/>
  <c r="G7" i="11"/>
  <c r="H7" i="11"/>
  <c r="I7" i="11"/>
  <c r="J7" i="11"/>
  <c r="K7" i="11"/>
  <c r="L7" i="11"/>
  <c r="M7" i="11"/>
  <c r="N7" i="11"/>
  <c r="O7" i="11"/>
  <c r="P7" i="11"/>
  <c r="Q7" i="11"/>
  <c r="R7" i="11"/>
  <c r="S7" i="11"/>
  <c r="T7" i="11"/>
  <c r="U7" i="11"/>
  <c r="V7" i="11"/>
  <c r="W7" i="11"/>
  <c r="X7" i="11"/>
  <c r="Y7" i="11"/>
  <c r="Z7" i="11"/>
  <c r="AA7" i="11"/>
  <c r="AB7" i="11"/>
  <c r="AC7" i="11"/>
  <c r="AD7" i="11"/>
  <c r="AE7" i="11"/>
  <c r="AF7" i="11"/>
  <c r="AG7" i="11"/>
  <c r="AH7" i="11"/>
  <c r="AI7" i="11"/>
  <c r="AJ7" i="11"/>
  <c r="AK7" i="11"/>
  <c r="AL7" i="11"/>
  <c r="E8" i="11"/>
  <c r="F8" i="11"/>
  <c r="G8" i="11"/>
  <c r="H8" i="11"/>
  <c r="I8" i="11"/>
  <c r="J8" i="11"/>
  <c r="K8" i="11"/>
  <c r="L8" i="11"/>
  <c r="M8" i="11"/>
  <c r="N8" i="11"/>
  <c r="O8" i="11"/>
  <c r="P8" i="11"/>
  <c r="Q8" i="11"/>
  <c r="R8" i="11"/>
  <c r="S8" i="11"/>
  <c r="T8" i="11"/>
  <c r="U8" i="11"/>
  <c r="V8" i="11"/>
  <c r="W8" i="11"/>
  <c r="X8" i="11"/>
  <c r="Y8" i="11"/>
  <c r="Z8" i="11"/>
  <c r="AA8" i="11"/>
  <c r="AB8" i="11"/>
  <c r="AC8" i="11"/>
  <c r="AD8" i="11"/>
  <c r="AE8" i="11"/>
  <c r="AF8" i="11"/>
  <c r="AG8" i="11"/>
  <c r="AH8" i="11"/>
  <c r="AI8" i="11"/>
  <c r="AJ8" i="11"/>
  <c r="AK8" i="11"/>
  <c r="AL8" i="11"/>
  <c r="E9" i="11"/>
  <c r="F9" i="11"/>
  <c r="G9" i="11"/>
  <c r="H9" i="11"/>
  <c r="I9" i="11"/>
  <c r="J9" i="11"/>
  <c r="K9" i="11"/>
  <c r="L9" i="11"/>
  <c r="M9" i="11"/>
  <c r="N9" i="11"/>
  <c r="O9" i="11"/>
  <c r="P9" i="11"/>
  <c r="Q9" i="11"/>
  <c r="R9" i="11"/>
  <c r="S9" i="11"/>
  <c r="T9" i="11"/>
  <c r="U9" i="11"/>
  <c r="V9" i="11"/>
  <c r="W9" i="11"/>
  <c r="X9" i="11"/>
  <c r="Y9" i="11"/>
  <c r="Z9" i="11"/>
  <c r="AA9" i="11"/>
  <c r="AB9" i="11"/>
  <c r="AC9" i="11"/>
  <c r="AD9" i="11"/>
  <c r="AE9" i="11"/>
  <c r="AF9" i="11"/>
  <c r="AG9" i="11"/>
  <c r="AH9" i="11"/>
  <c r="AI9" i="11"/>
  <c r="AJ9" i="11"/>
  <c r="AK9" i="11"/>
  <c r="AL9" i="11"/>
  <c r="E10" i="11"/>
  <c r="F10" i="11"/>
  <c r="G10" i="11"/>
  <c r="H10" i="11"/>
  <c r="I10" i="11"/>
  <c r="J10" i="11"/>
  <c r="K10" i="11"/>
  <c r="L10" i="11"/>
  <c r="M10" i="11"/>
  <c r="N10" i="11"/>
  <c r="O10" i="11"/>
  <c r="P10" i="11"/>
  <c r="Q10" i="11"/>
  <c r="R10" i="11"/>
  <c r="S10" i="11"/>
  <c r="T10" i="11"/>
  <c r="U10" i="11"/>
  <c r="V10" i="11"/>
  <c r="W10" i="11"/>
  <c r="X10" i="11"/>
  <c r="Y10" i="11"/>
  <c r="Z10" i="11"/>
  <c r="AA10" i="11"/>
  <c r="AB10" i="11"/>
  <c r="AC10" i="11"/>
  <c r="AD10" i="11"/>
  <c r="AE10" i="11"/>
  <c r="AF10" i="11"/>
  <c r="AG10" i="11"/>
  <c r="AH10" i="11"/>
  <c r="AI10" i="11"/>
  <c r="AJ10" i="11"/>
  <c r="AK10" i="11"/>
  <c r="AL10" i="11"/>
  <c r="E11" i="11"/>
  <c r="F11" i="11"/>
  <c r="G11" i="11"/>
  <c r="H11" i="11"/>
  <c r="I11" i="11"/>
  <c r="J11" i="11"/>
  <c r="K11" i="11"/>
  <c r="L11" i="11"/>
  <c r="M11" i="11"/>
  <c r="N11" i="11"/>
  <c r="O11" i="11"/>
  <c r="P11" i="11"/>
  <c r="Q11" i="11"/>
  <c r="R11" i="11"/>
  <c r="S11" i="11"/>
  <c r="T11" i="11"/>
  <c r="U11" i="11"/>
  <c r="V11" i="11"/>
  <c r="W11" i="11"/>
  <c r="X11" i="11"/>
  <c r="Y11" i="11"/>
  <c r="Z11" i="11"/>
  <c r="AA11" i="11"/>
  <c r="AB11" i="11"/>
  <c r="AC11" i="11"/>
  <c r="AD11" i="11"/>
  <c r="AE11" i="11"/>
  <c r="AF11" i="11"/>
  <c r="AG11" i="11"/>
  <c r="AH11" i="11"/>
  <c r="AI11" i="11"/>
  <c r="AJ11" i="11"/>
  <c r="AK11" i="11"/>
  <c r="AL11" i="11"/>
  <c r="E12" i="11"/>
  <c r="F12" i="11"/>
  <c r="G12" i="11"/>
  <c r="H12" i="11"/>
  <c r="I12" i="11"/>
  <c r="J12" i="11"/>
  <c r="K12" i="11"/>
  <c r="L12" i="11"/>
  <c r="M12" i="11"/>
  <c r="N12" i="11"/>
  <c r="O12" i="11"/>
  <c r="P12" i="11"/>
  <c r="Q12" i="11"/>
  <c r="R12" i="11"/>
  <c r="S12" i="11"/>
  <c r="T12" i="11"/>
  <c r="U12" i="11"/>
  <c r="V12" i="11"/>
  <c r="W12" i="11"/>
  <c r="X12" i="11"/>
  <c r="Y12" i="11"/>
  <c r="Z12" i="11"/>
  <c r="AA12" i="11"/>
  <c r="AB12" i="11"/>
  <c r="AC12" i="11"/>
  <c r="AD12" i="11"/>
  <c r="AE12" i="11"/>
  <c r="AF12" i="11"/>
  <c r="AG12" i="11"/>
  <c r="AH12" i="11"/>
  <c r="AI12" i="11"/>
  <c r="AJ12" i="11"/>
  <c r="AK12" i="11"/>
  <c r="AL12" i="11"/>
  <c r="E13" i="11"/>
  <c r="F13" i="11"/>
  <c r="G13" i="11"/>
  <c r="H13" i="11"/>
  <c r="I13" i="11"/>
  <c r="J13" i="11"/>
  <c r="K13" i="11"/>
  <c r="L13" i="11"/>
  <c r="M13" i="11"/>
  <c r="N13" i="11"/>
  <c r="O13" i="11"/>
  <c r="P13" i="11"/>
  <c r="Q13" i="11"/>
  <c r="R13" i="11"/>
  <c r="S13" i="11"/>
  <c r="T13" i="11"/>
  <c r="U13" i="11"/>
  <c r="V13" i="11"/>
  <c r="W13" i="11"/>
  <c r="X13" i="11"/>
  <c r="Y13" i="11"/>
  <c r="Z13" i="11"/>
  <c r="AA13" i="11"/>
  <c r="AB13" i="11"/>
  <c r="AC13" i="11"/>
  <c r="AD13" i="11"/>
  <c r="AE13" i="11"/>
  <c r="AF13" i="11"/>
  <c r="AG13" i="11"/>
  <c r="AH13" i="11"/>
  <c r="AI13" i="11"/>
  <c r="AJ13" i="11"/>
  <c r="AK13" i="11"/>
  <c r="AL13" i="11"/>
  <c r="E14" i="11"/>
  <c r="F14" i="11"/>
  <c r="G14" i="11"/>
  <c r="H14" i="11"/>
  <c r="I14" i="11"/>
  <c r="J14" i="11"/>
  <c r="K14" i="11"/>
  <c r="L14" i="11"/>
  <c r="M14" i="11"/>
  <c r="N14" i="11"/>
  <c r="O14" i="11"/>
  <c r="P14" i="11"/>
  <c r="Q14" i="11"/>
  <c r="R14" i="11"/>
  <c r="S14" i="11"/>
  <c r="T14" i="11"/>
  <c r="U14" i="11"/>
  <c r="V14" i="11"/>
  <c r="W14" i="11"/>
  <c r="X14" i="11"/>
  <c r="Y14" i="11"/>
  <c r="Z14" i="11"/>
  <c r="AA14" i="11"/>
  <c r="AB14" i="11"/>
  <c r="AC14" i="11"/>
  <c r="AD14" i="11"/>
  <c r="AE14" i="11"/>
  <c r="AF14" i="11"/>
  <c r="AG14" i="11"/>
  <c r="AH14" i="11"/>
  <c r="AI14" i="11"/>
  <c r="AJ14" i="11"/>
  <c r="AK14" i="11"/>
  <c r="AL14" i="11"/>
  <c r="E15" i="11"/>
  <c r="F15" i="11"/>
  <c r="G15" i="11"/>
  <c r="H15" i="11"/>
  <c r="I15" i="11"/>
  <c r="J15" i="11"/>
  <c r="K15" i="11"/>
  <c r="L15" i="11"/>
  <c r="M15" i="11"/>
  <c r="N15" i="11"/>
  <c r="O15" i="11"/>
  <c r="P15" i="11"/>
  <c r="Q15" i="11"/>
  <c r="R15" i="11"/>
  <c r="S15" i="11"/>
  <c r="T15" i="11"/>
  <c r="U15" i="11"/>
  <c r="V15" i="11"/>
  <c r="W15" i="11"/>
  <c r="X15" i="11"/>
  <c r="Y15" i="11"/>
  <c r="Z15" i="11"/>
  <c r="AA15" i="11"/>
  <c r="AB15" i="11"/>
  <c r="AC15" i="11"/>
  <c r="AD15" i="11"/>
  <c r="AE15" i="11"/>
  <c r="AF15" i="11"/>
  <c r="AG15" i="11"/>
  <c r="AH15" i="11"/>
  <c r="AI15" i="11"/>
  <c r="AJ15" i="11"/>
  <c r="AK15" i="11"/>
  <c r="AL15" i="11"/>
  <c r="E16" i="11"/>
  <c r="F16" i="11"/>
  <c r="G16" i="11"/>
  <c r="H16" i="11"/>
  <c r="I16" i="11"/>
  <c r="J16" i="11"/>
  <c r="K16" i="11"/>
  <c r="L16" i="11"/>
  <c r="M16" i="11"/>
  <c r="N16" i="11"/>
  <c r="O16" i="11"/>
  <c r="P16" i="11"/>
  <c r="Q16" i="11"/>
  <c r="R16" i="11"/>
  <c r="S16" i="11"/>
  <c r="T16" i="11"/>
  <c r="U16" i="11"/>
  <c r="V16" i="11"/>
  <c r="W16" i="11"/>
  <c r="X16" i="11"/>
  <c r="Y16" i="11"/>
  <c r="Z16" i="11"/>
  <c r="AA16" i="11"/>
  <c r="AB16" i="11"/>
  <c r="AC16" i="11"/>
  <c r="AD16" i="11"/>
  <c r="AE16" i="11"/>
  <c r="AF16" i="11"/>
  <c r="AG16" i="11"/>
  <c r="AH16" i="11"/>
  <c r="AI16" i="11"/>
  <c r="AJ16" i="11"/>
  <c r="AK16" i="11"/>
  <c r="AL16" i="11"/>
  <c r="E17" i="11"/>
  <c r="F17" i="11"/>
  <c r="G17" i="11"/>
  <c r="H17" i="11"/>
  <c r="I17" i="11"/>
  <c r="J17" i="11"/>
  <c r="K17" i="11"/>
  <c r="L17" i="11"/>
  <c r="M17" i="11"/>
  <c r="N17" i="11"/>
  <c r="O17" i="11"/>
  <c r="P17" i="11"/>
  <c r="Q17" i="11"/>
  <c r="R17" i="11"/>
  <c r="S17" i="11"/>
  <c r="T17" i="11"/>
  <c r="U17" i="11"/>
  <c r="V17" i="11"/>
  <c r="W17" i="11"/>
  <c r="X17" i="11"/>
  <c r="Y17" i="11"/>
  <c r="Z17" i="11"/>
  <c r="AA17" i="11"/>
  <c r="AB17" i="11"/>
  <c r="AC17" i="11"/>
  <c r="AD17" i="11"/>
  <c r="AE17" i="11"/>
  <c r="AF17" i="11"/>
  <c r="AG17" i="11"/>
  <c r="AH17" i="11"/>
  <c r="AI17" i="11"/>
  <c r="AJ17" i="11"/>
  <c r="AK17" i="11"/>
  <c r="AL17" i="11"/>
  <c r="E18" i="11"/>
  <c r="F18" i="11"/>
  <c r="G18" i="11"/>
  <c r="H18" i="11"/>
  <c r="I18" i="11"/>
  <c r="J18" i="11"/>
  <c r="K18" i="11"/>
  <c r="L18" i="11"/>
  <c r="M18" i="11"/>
  <c r="N18" i="11"/>
  <c r="O18" i="11"/>
  <c r="P18" i="11"/>
  <c r="Q18" i="11"/>
  <c r="R18" i="11"/>
  <c r="S18" i="11"/>
  <c r="T18" i="11"/>
  <c r="U18" i="11"/>
  <c r="V18" i="11"/>
  <c r="W18" i="11"/>
  <c r="X18" i="11"/>
  <c r="Y18" i="11"/>
  <c r="Z18" i="11"/>
  <c r="AA18" i="11"/>
  <c r="AB18" i="11"/>
  <c r="AC18" i="11"/>
  <c r="AD18" i="11"/>
  <c r="AE18" i="11"/>
  <c r="AF18" i="11"/>
  <c r="AG18" i="11"/>
  <c r="AH18" i="11"/>
  <c r="AI18" i="11"/>
  <c r="AJ18" i="11"/>
  <c r="AK18" i="11"/>
  <c r="AL18" i="11"/>
  <c r="E19" i="11"/>
  <c r="F19" i="11"/>
  <c r="G19" i="11"/>
  <c r="H19" i="11"/>
  <c r="I19" i="11"/>
  <c r="J19" i="11"/>
  <c r="K19" i="11"/>
  <c r="L19" i="11"/>
  <c r="M19" i="11"/>
  <c r="N19" i="11"/>
  <c r="O19" i="11"/>
  <c r="P19" i="11"/>
  <c r="Q19" i="11"/>
  <c r="R19" i="11"/>
  <c r="S19" i="11"/>
  <c r="T19" i="11"/>
  <c r="U19" i="11"/>
  <c r="V19" i="11"/>
  <c r="W19" i="11"/>
  <c r="X19" i="11"/>
  <c r="Y19" i="11"/>
  <c r="Z19" i="11"/>
  <c r="AA19" i="11"/>
  <c r="AB19" i="11"/>
  <c r="AC19" i="11"/>
  <c r="AD19" i="11"/>
  <c r="AE19" i="11"/>
  <c r="AF19" i="11"/>
  <c r="AG19" i="11"/>
  <c r="AH19" i="11"/>
  <c r="AI19" i="11"/>
  <c r="AJ19" i="11"/>
  <c r="AK19" i="11"/>
  <c r="AL19" i="11"/>
  <c r="E20" i="11"/>
  <c r="F20" i="11"/>
  <c r="G20" i="11"/>
  <c r="H20" i="11"/>
  <c r="I20" i="11"/>
  <c r="J20" i="11"/>
  <c r="K20" i="11"/>
  <c r="L20" i="11"/>
  <c r="M20" i="11"/>
  <c r="N20" i="11"/>
  <c r="O20" i="11"/>
  <c r="P20" i="11"/>
  <c r="Q20" i="11"/>
  <c r="R20" i="11"/>
  <c r="S20" i="11"/>
  <c r="T20" i="11"/>
  <c r="U20" i="11"/>
  <c r="V20" i="11"/>
  <c r="W20" i="11"/>
  <c r="X20" i="11"/>
  <c r="Y20" i="11"/>
  <c r="Z20" i="11"/>
  <c r="AA20" i="11"/>
  <c r="AB20" i="11"/>
  <c r="AC20" i="11"/>
  <c r="AD20" i="11"/>
  <c r="AE20" i="11"/>
  <c r="AF20" i="11"/>
  <c r="AG20" i="11"/>
  <c r="AH20" i="11"/>
  <c r="AI20" i="11"/>
  <c r="AJ20" i="11"/>
  <c r="AK20" i="11"/>
  <c r="AL20" i="11"/>
  <c r="E21" i="11"/>
  <c r="F21" i="11"/>
  <c r="G21" i="11"/>
  <c r="H21" i="11"/>
  <c r="I21" i="11"/>
  <c r="J21" i="11"/>
  <c r="K21" i="11"/>
  <c r="L21" i="11"/>
  <c r="M21" i="11"/>
  <c r="N21" i="11"/>
  <c r="O21" i="11"/>
  <c r="P21" i="11"/>
  <c r="Q21" i="11"/>
  <c r="R21" i="11"/>
  <c r="S21" i="11"/>
  <c r="T21" i="11"/>
  <c r="U21" i="11"/>
  <c r="V21" i="11"/>
  <c r="W21" i="11"/>
  <c r="X21" i="11"/>
  <c r="Y21" i="11"/>
  <c r="Z21" i="11"/>
  <c r="AA21" i="11"/>
  <c r="AB21" i="11"/>
  <c r="AC21" i="11"/>
  <c r="AD21" i="11"/>
  <c r="AE21" i="11"/>
  <c r="AF21" i="11"/>
  <c r="AG21" i="11"/>
  <c r="AH21" i="11"/>
  <c r="AI21" i="11"/>
  <c r="AJ21" i="11"/>
  <c r="AK21" i="11"/>
  <c r="AL21" i="11"/>
  <c r="E22" i="11"/>
  <c r="F22" i="11"/>
  <c r="G22" i="11"/>
  <c r="H22" i="11"/>
  <c r="I22" i="11"/>
  <c r="J22" i="11"/>
  <c r="K22" i="11"/>
  <c r="L22" i="11"/>
  <c r="M22" i="11"/>
  <c r="N22" i="11"/>
  <c r="O22" i="11"/>
  <c r="P22" i="11"/>
  <c r="Q22" i="11"/>
  <c r="R22" i="11"/>
  <c r="S22" i="11"/>
  <c r="T22" i="11"/>
  <c r="U22" i="11"/>
  <c r="V22" i="11"/>
  <c r="W22" i="11"/>
  <c r="X22" i="11"/>
  <c r="Y22" i="11"/>
  <c r="Z22" i="11"/>
  <c r="AA22" i="11"/>
  <c r="AB22" i="11"/>
  <c r="AC22" i="11"/>
  <c r="AD22" i="11"/>
  <c r="AE22" i="11"/>
  <c r="AF22" i="11"/>
  <c r="AG22" i="11"/>
  <c r="AH22" i="11"/>
  <c r="AI22" i="11"/>
  <c r="AJ22" i="11"/>
  <c r="AK22" i="11"/>
  <c r="AL22" i="11"/>
  <c r="E23" i="11"/>
  <c r="F23" i="11"/>
  <c r="G23" i="11"/>
  <c r="H23" i="11"/>
  <c r="I23" i="11"/>
  <c r="J23" i="11"/>
  <c r="K23" i="11"/>
  <c r="L23" i="11"/>
  <c r="M23" i="11"/>
  <c r="N23" i="11"/>
  <c r="O23" i="11"/>
  <c r="P23" i="11"/>
  <c r="Q23" i="11"/>
  <c r="R23" i="11"/>
  <c r="S23" i="11"/>
  <c r="T23" i="11"/>
  <c r="U23" i="11"/>
  <c r="V23" i="11"/>
  <c r="W23" i="11"/>
  <c r="X23" i="11"/>
  <c r="Y23" i="11"/>
  <c r="Z23" i="11"/>
  <c r="AA23" i="11"/>
  <c r="AB23" i="11"/>
  <c r="AC23" i="11"/>
  <c r="AD23" i="11"/>
  <c r="AE23" i="11"/>
  <c r="AF23" i="11"/>
  <c r="AG23" i="11"/>
  <c r="AH23" i="11"/>
  <c r="AI23" i="11"/>
  <c r="AJ23" i="11"/>
  <c r="AK23" i="11"/>
  <c r="AL23" i="11"/>
  <c r="E24" i="11"/>
  <c r="F24" i="11"/>
  <c r="G24" i="11"/>
  <c r="H24" i="11"/>
  <c r="I24" i="11"/>
  <c r="J24" i="11"/>
  <c r="K24" i="11"/>
  <c r="L24" i="11"/>
  <c r="M24" i="11"/>
  <c r="N24" i="11"/>
  <c r="O24" i="11"/>
  <c r="P24" i="11"/>
  <c r="Q24" i="11"/>
  <c r="R24" i="11"/>
  <c r="S24" i="11"/>
  <c r="T24" i="11"/>
  <c r="U24" i="11"/>
  <c r="V24" i="11"/>
  <c r="W24" i="11"/>
  <c r="X24" i="11"/>
  <c r="Y24" i="11"/>
  <c r="Z24" i="11"/>
  <c r="AA24" i="11"/>
  <c r="AB24" i="11"/>
  <c r="AC24" i="11"/>
  <c r="AD24" i="11"/>
  <c r="AE24" i="11"/>
  <c r="AF24" i="11"/>
  <c r="AG24" i="11"/>
  <c r="AH24" i="11"/>
  <c r="AI24" i="11"/>
  <c r="AJ24" i="11"/>
  <c r="AK24" i="11"/>
  <c r="AL24" i="11"/>
  <c r="E25" i="11"/>
  <c r="F25" i="11"/>
  <c r="G25" i="11"/>
  <c r="H25" i="11"/>
  <c r="I25" i="11"/>
  <c r="J25" i="11"/>
  <c r="K25" i="11"/>
  <c r="L25" i="11"/>
  <c r="M25" i="11"/>
  <c r="N25" i="11"/>
  <c r="O25" i="11"/>
  <c r="P25" i="11"/>
  <c r="Q25" i="11"/>
  <c r="R25" i="11"/>
  <c r="S25" i="11"/>
  <c r="T25" i="11"/>
  <c r="U25" i="11"/>
  <c r="V25" i="11"/>
  <c r="W25" i="11"/>
  <c r="X25" i="11"/>
  <c r="Y25" i="11"/>
  <c r="Z25" i="11"/>
  <c r="AA25" i="11"/>
  <c r="AB25" i="11"/>
  <c r="AC25" i="11"/>
  <c r="AD25" i="11"/>
  <c r="AE25" i="11"/>
  <c r="AF25" i="11"/>
  <c r="AG25" i="11"/>
  <c r="AH25" i="11"/>
  <c r="AI25" i="11"/>
  <c r="AJ25" i="11"/>
  <c r="AK25" i="11"/>
  <c r="AL25" i="11"/>
  <c r="E26" i="11"/>
  <c r="F26" i="11"/>
  <c r="G26" i="11"/>
  <c r="H26" i="11"/>
  <c r="I26" i="11"/>
  <c r="J26" i="11"/>
  <c r="K26" i="11"/>
  <c r="L26" i="11"/>
  <c r="M26" i="11"/>
  <c r="N26" i="11"/>
  <c r="O26" i="11"/>
  <c r="P26" i="11"/>
  <c r="Q26" i="11"/>
  <c r="R26" i="11"/>
  <c r="S26" i="11"/>
  <c r="T26" i="11"/>
  <c r="U26" i="11"/>
  <c r="V26" i="11"/>
  <c r="W26" i="11"/>
  <c r="X26" i="11"/>
  <c r="Y26" i="11"/>
  <c r="Z26" i="11"/>
  <c r="AA26" i="11"/>
  <c r="AB26" i="11"/>
  <c r="AC26" i="11"/>
  <c r="AD26" i="11"/>
  <c r="AE26" i="11"/>
  <c r="AF26" i="11"/>
  <c r="AG26" i="11"/>
  <c r="AH26" i="11"/>
  <c r="AI26" i="11"/>
  <c r="AJ26" i="11"/>
  <c r="AK26" i="11"/>
  <c r="AL26" i="11"/>
  <c r="E27" i="11"/>
  <c r="F27" i="11"/>
  <c r="G27" i="11"/>
  <c r="H27" i="11"/>
  <c r="I27" i="11"/>
  <c r="J27" i="11"/>
  <c r="K27" i="11"/>
  <c r="L27" i="11"/>
  <c r="M27" i="11"/>
  <c r="N27" i="11"/>
  <c r="O27" i="11"/>
  <c r="P27" i="11"/>
  <c r="Q27" i="11"/>
  <c r="R27" i="11"/>
  <c r="S27" i="11"/>
  <c r="T27" i="11"/>
  <c r="U27" i="11"/>
  <c r="V27" i="11"/>
  <c r="W27" i="11"/>
  <c r="X27" i="11"/>
  <c r="Y27" i="11"/>
  <c r="Z27" i="11"/>
  <c r="AA27" i="11"/>
  <c r="AB27" i="11"/>
  <c r="AC27" i="11"/>
  <c r="AD27" i="11"/>
  <c r="AE27" i="11"/>
  <c r="AF27" i="11"/>
  <c r="AG27" i="11"/>
  <c r="AH27" i="11"/>
  <c r="AI27" i="11"/>
  <c r="AJ27" i="11"/>
  <c r="AK27" i="11"/>
  <c r="AL27" i="11"/>
  <c r="E28" i="11"/>
  <c r="F28" i="11"/>
  <c r="G28" i="11"/>
  <c r="H28" i="11"/>
  <c r="I28" i="11"/>
  <c r="J28" i="11"/>
  <c r="K28" i="11"/>
  <c r="L28" i="11"/>
  <c r="M28" i="11"/>
  <c r="N28" i="11"/>
  <c r="O28" i="11"/>
  <c r="P28" i="11"/>
  <c r="Q28" i="11"/>
  <c r="R28" i="11"/>
  <c r="S28" i="11"/>
  <c r="T28" i="11"/>
  <c r="U28" i="11"/>
  <c r="V28" i="11"/>
  <c r="W28" i="11"/>
  <c r="X28" i="11"/>
  <c r="Y28" i="11"/>
  <c r="Z28" i="11"/>
  <c r="AA28" i="11"/>
  <c r="AB28" i="11"/>
  <c r="AC28" i="11"/>
  <c r="AD28" i="11"/>
  <c r="AE28" i="11"/>
  <c r="AF28" i="11"/>
  <c r="AG28" i="11"/>
  <c r="AH28" i="11"/>
  <c r="AI28" i="11"/>
  <c r="AJ28" i="11"/>
  <c r="AK28" i="11"/>
  <c r="AL28" i="11"/>
  <c r="E29" i="11"/>
  <c r="F29" i="11"/>
  <c r="G29" i="11"/>
  <c r="H29" i="11"/>
  <c r="I29" i="11"/>
  <c r="J29" i="11"/>
  <c r="K29" i="11"/>
  <c r="L29" i="11"/>
  <c r="M29" i="11"/>
  <c r="N29" i="11"/>
  <c r="O29" i="11"/>
  <c r="P29" i="11"/>
  <c r="Q29" i="11"/>
  <c r="R29" i="11"/>
  <c r="S29" i="11"/>
  <c r="T29" i="11"/>
  <c r="U29" i="11"/>
  <c r="V29" i="11"/>
  <c r="W29" i="11"/>
  <c r="X29" i="11"/>
  <c r="Y29" i="11"/>
  <c r="Z29" i="11"/>
  <c r="AA29" i="11"/>
  <c r="AB29" i="11"/>
  <c r="AC29" i="11"/>
  <c r="AD29" i="11"/>
  <c r="AE29" i="11"/>
  <c r="AF29" i="11"/>
  <c r="AG29" i="11"/>
  <c r="AH29" i="11"/>
  <c r="AI29" i="11"/>
  <c r="AJ29" i="11"/>
  <c r="AK29" i="11"/>
  <c r="AL29" i="11"/>
  <c r="E30" i="11"/>
  <c r="F30" i="11"/>
  <c r="G30" i="11"/>
  <c r="H30" i="11"/>
  <c r="I30" i="11"/>
  <c r="J30" i="11"/>
  <c r="K30" i="11"/>
  <c r="L30" i="11"/>
  <c r="M30" i="11"/>
  <c r="N30" i="11"/>
  <c r="O30" i="11"/>
  <c r="P30" i="11"/>
  <c r="Q30" i="11"/>
  <c r="R30" i="11"/>
  <c r="S30" i="11"/>
  <c r="T30" i="11"/>
  <c r="U30" i="11"/>
  <c r="V30" i="11"/>
  <c r="W30" i="11"/>
  <c r="X30" i="11"/>
  <c r="Y30" i="11"/>
  <c r="Z30" i="11"/>
  <c r="AA30" i="11"/>
  <c r="AB30" i="11"/>
  <c r="AC30" i="11"/>
  <c r="AD30" i="11"/>
  <c r="AE30" i="11"/>
  <c r="AF30" i="11"/>
  <c r="AG30" i="11"/>
  <c r="AH30" i="11"/>
  <c r="AI30" i="11"/>
  <c r="AJ30" i="11"/>
  <c r="AK30" i="11"/>
  <c r="AL30" i="11"/>
  <c r="E31" i="11"/>
  <c r="F31" i="11"/>
  <c r="G31" i="11"/>
  <c r="H31" i="11"/>
  <c r="I31" i="11"/>
  <c r="J31" i="11"/>
  <c r="K31" i="11"/>
  <c r="L31" i="11"/>
  <c r="M31" i="11"/>
  <c r="N31" i="11"/>
  <c r="O31" i="11"/>
  <c r="P31" i="11"/>
  <c r="Q31" i="11"/>
  <c r="R31" i="11"/>
  <c r="S31" i="11"/>
  <c r="T31" i="11"/>
  <c r="U31" i="11"/>
  <c r="V31" i="11"/>
  <c r="W31" i="11"/>
  <c r="X31" i="11"/>
  <c r="Y31" i="11"/>
  <c r="Z31" i="11"/>
  <c r="AA31" i="11"/>
  <c r="AB31" i="11"/>
  <c r="AC31" i="11"/>
  <c r="AD31" i="11"/>
  <c r="AE31" i="11"/>
  <c r="AF31" i="11"/>
  <c r="AG31" i="11"/>
  <c r="AH31" i="11"/>
  <c r="AI31" i="11"/>
  <c r="AJ31" i="11"/>
  <c r="AK31" i="11"/>
  <c r="AL31" i="11"/>
  <c r="E32" i="11"/>
  <c r="F32" i="11"/>
  <c r="G32" i="11"/>
  <c r="H32" i="11"/>
  <c r="I32" i="11"/>
  <c r="J32" i="11"/>
  <c r="K32" i="11"/>
  <c r="L32" i="11"/>
  <c r="M32" i="11"/>
  <c r="N32" i="11"/>
  <c r="O32" i="11"/>
  <c r="P32" i="11"/>
  <c r="Q32" i="11"/>
  <c r="R32" i="11"/>
  <c r="S32" i="11"/>
  <c r="T32" i="11"/>
  <c r="U32" i="11"/>
  <c r="V32" i="11"/>
  <c r="W32" i="11"/>
  <c r="X32" i="11"/>
  <c r="Y32" i="11"/>
  <c r="Z32" i="11"/>
  <c r="AA32" i="11"/>
  <c r="AB32" i="11"/>
  <c r="AC32" i="11"/>
  <c r="AD32" i="11"/>
  <c r="AE32" i="11"/>
  <c r="AF32" i="11"/>
  <c r="AG32" i="11"/>
  <c r="AH32" i="11"/>
  <c r="AI32" i="11"/>
  <c r="AJ32" i="11"/>
  <c r="AK32" i="11"/>
  <c r="AL32" i="11"/>
  <c r="E33" i="11"/>
  <c r="F33" i="11"/>
  <c r="G33" i="11"/>
  <c r="H33" i="11"/>
  <c r="I33" i="11"/>
  <c r="J33" i="11"/>
  <c r="K33" i="11"/>
  <c r="L33" i="11"/>
  <c r="M33" i="11"/>
  <c r="N33" i="11"/>
  <c r="O33" i="11"/>
  <c r="P33" i="11"/>
  <c r="Q33" i="11"/>
  <c r="R33" i="11"/>
  <c r="S33" i="11"/>
  <c r="T33" i="11"/>
  <c r="U33" i="11"/>
  <c r="V33" i="11"/>
  <c r="W33" i="11"/>
  <c r="X33" i="11"/>
  <c r="Y33" i="11"/>
  <c r="Z33" i="11"/>
  <c r="AA33" i="11"/>
  <c r="AB33" i="11"/>
  <c r="AC33" i="11"/>
  <c r="AD33" i="11"/>
  <c r="AE33" i="11"/>
  <c r="AF33" i="11"/>
  <c r="AG33" i="11"/>
  <c r="AH33" i="11"/>
  <c r="AI33" i="11"/>
  <c r="AJ33" i="11"/>
  <c r="AK33" i="11"/>
  <c r="AL33" i="11"/>
  <c r="E34" i="11"/>
  <c r="F34" i="11"/>
  <c r="G34" i="11"/>
  <c r="H34" i="11"/>
  <c r="I34" i="11"/>
  <c r="J34" i="11"/>
  <c r="K34" i="11"/>
  <c r="L34" i="11"/>
  <c r="M34" i="11"/>
  <c r="N34" i="11"/>
  <c r="O34" i="11"/>
  <c r="P34" i="11"/>
  <c r="Q34" i="11"/>
  <c r="R34" i="11"/>
  <c r="S34" i="11"/>
  <c r="T34" i="11"/>
  <c r="U34" i="11"/>
  <c r="V34" i="11"/>
  <c r="W34" i="11"/>
  <c r="X34" i="11"/>
  <c r="Y34" i="11"/>
  <c r="Z34" i="11"/>
  <c r="AA34" i="11"/>
  <c r="AB34" i="11"/>
  <c r="AC34" i="11"/>
  <c r="AD34" i="11"/>
  <c r="AE34" i="11"/>
  <c r="AF34" i="11"/>
  <c r="AG34" i="11"/>
  <c r="AH34" i="11"/>
  <c r="AI34" i="11"/>
  <c r="AJ34" i="11"/>
  <c r="AK34" i="11"/>
  <c r="AL34" i="11"/>
  <c r="E35" i="11"/>
  <c r="F35" i="11"/>
  <c r="G35" i="11"/>
  <c r="H35" i="11"/>
  <c r="I35" i="11"/>
  <c r="J35" i="11"/>
  <c r="K35" i="11"/>
  <c r="L35" i="11"/>
  <c r="M35" i="11"/>
  <c r="N35" i="11"/>
  <c r="O35" i="11"/>
  <c r="P35" i="11"/>
  <c r="Q35" i="11"/>
  <c r="R35" i="11"/>
  <c r="S35" i="11"/>
  <c r="T35" i="11"/>
  <c r="U35" i="11"/>
  <c r="V35" i="11"/>
  <c r="W35" i="11"/>
  <c r="X35" i="11"/>
  <c r="Y35" i="11"/>
  <c r="Z35" i="11"/>
  <c r="AA35" i="11"/>
  <c r="AB35" i="11"/>
  <c r="AC35" i="11"/>
  <c r="AD35" i="11"/>
  <c r="AE35" i="11"/>
  <c r="AF35" i="11"/>
  <c r="AG35" i="11"/>
  <c r="AH35" i="11"/>
  <c r="AI35" i="11"/>
  <c r="AJ35" i="11"/>
  <c r="AK35" i="11"/>
  <c r="AL35" i="11"/>
  <c r="E36" i="11"/>
  <c r="F36" i="11"/>
  <c r="G36" i="11"/>
  <c r="H36" i="11"/>
  <c r="I36" i="11"/>
  <c r="J36" i="11"/>
  <c r="K36" i="11"/>
  <c r="L36" i="11"/>
  <c r="M36" i="11"/>
  <c r="N36" i="11"/>
  <c r="O36" i="11"/>
  <c r="P36" i="11"/>
  <c r="Q36" i="11"/>
  <c r="R36" i="11"/>
  <c r="S36" i="11"/>
  <c r="T36" i="11"/>
  <c r="U36" i="11"/>
  <c r="V36" i="11"/>
  <c r="W36" i="11"/>
  <c r="X36" i="11"/>
  <c r="Y36" i="11"/>
  <c r="Z36" i="11"/>
  <c r="AA36" i="11"/>
  <c r="AB36" i="11"/>
  <c r="AC36" i="11"/>
  <c r="AD36" i="11"/>
  <c r="AE36" i="11"/>
  <c r="AF36" i="11"/>
  <c r="AG36" i="11"/>
  <c r="AH36" i="11"/>
  <c r="AI36" i="11"/>
  <c r="AJ36" i="11"/>
  <c r="AK36" i="11"/>
  <c r="AL36" i="11"/>
  <c r="E37" i="11"/>
  <c r="F37" i="11"/>
  <c r="G37" i="11"/>
  <c r="H37" i="11"/>
  <c r="I37" i="11"/>
  <c r="J37" i="11"/>
  <c r="K37" i="11"/>
  <c r="L37" i="11"/>
  <c r="M37" i="11"/>
  <c r="N37" i="11"/>
  <c r="O37" i="11"/>
  <c r="P37" i="11"/>
  <c r="Q37" i="11"/>
  <c r="R37" i="11"/>
  <c r="S37" i="11"/>
  <c r="T37" i="11"/>
  <c r="U37" i="11"/>
  <c r="V37" i="11"/>
  <c r="W37" i="11"/>
  <c r="X37" i="11"/>
  <c r="Y37" i="11"/>
  <c r="Z37" i="11"/>
  <c r="AA37" i="11"/>
  <c r="AB37" i="11"/>
  <c r="AC37" i="11"/>
  <c r="AD37" i="11"/>
  <c r="AE37" i="11"/>
  <c r="AF37" i="11"/>
  <c r="AG37" i="11"/>
  <c r="AH37" i="11"/>
  <c r="AI37" i="11"/>
  <c r="AJ37" i="11"/>
  <c r="AK37" i="11"/>
  <c r="AL37" i="11"/>
  <c r="E38" i="11"/>
  <c r="F38" i="11"/>
  <c r="G38" i="11"/>
  <c r="H38" i="11"/>
  <c r="I38" i="11"/>
  <c r="J38" i="11"/>
  <c r="K38" i="11"/>
  <c r="L38" i="11"/>
  <c r="M38" i="11"/>
  <c r="N38" i="11"/>
  <c r="O38" i="11"/>
  <c r="P38" i="11"/>
  <c r="Q38" i="11"/>
  <c r="R38" i="11"/>
  <c r="S38" i="11"/>
  <c r="T38" i="11"/>
  <c r="U38" i="11"/>
  <c r="V38" i="11"/>
  <c r="W38" i="11"/>
  <c r="X38" i="11"/>
  <c r="Y38" i="11"/>
  <c r="Z38" i="11"/>
  <c r="AA38" i="11"/>
  <c r="AB38" i="11"/>
  <c r="AC38" i="11"/>
  <c r="AD38" i="11"/>
  <c r="AE38" i="11"/>
  <c r="AF38" i="11"/>
  <c r="AG38" i="11"/>
  <c r="AH38" i="11"/>
  <c r="AI38" i="11"/>
  <c r="AJ38" i="11"/>
  <c r="AK38" i="11"/>
  <c r="AL38" i="11"/>
  <c r="E39" i="11"/>
  <c r="F39" i="11"/>
  <c r="G39" i="11"/>
  <c r="H39" i="11"/>
  <c r="I39" i="11"/>
  <c r="J39" i="11"/>
  <c r="K39" i="11"/>
  <c r="L39" i="11"/>
  <c r="M39" i="11"/>
  <c r="N39" i="11"/>
  <c r="O39" i="11"/>
  <c r="P39" i="11"/>
  <c r="Q39" i="11"/>
  <c r="R39" i="11"/>
  <c r="S39" i="11"/>
  <c r="T39" i="11"/>
  <c r="U39" i="11"/>
  <c r="V39" i="11"/>
  <c r="W39" i="11"/>
  <c r="X39" i="11"/>
  <c r="Y39" i="11"/>
  <c r="Z39" i="11"/>
  <c r="AA39" i="11"/>
  <c r="AB39" i="11"/>
  <c r="AC39" i="11"/>
  <c r="AD39" i="11"/>
  <c r="AE39" i="11"/>
  <c r="AF39" i="11"/>
  <c r="AG39" i="11"/>
  <c r="AH39" i="11"/>
  <c r="AI39" i="11"/>
  <c r="AJ39" i="11"/>
  <c r="AK39" i="11"/>
  <c r="AL39" i="11"/>
  <c r="E40" i="11"/>
  <c r="F40" i="11"/>
  <c r="G40" i="11"/>
  <c r="H40" i="11"/>
  <c r="I40" i="11"/>
  <c r="J40" i="11"/>
  <c r="K40" i="11"/>
  <c r="L40" i="11"/>
  <c r="M40" i="11"/>
  <c r="N40" i="11"/>
  <c r="O40" i="11"/>
  <c r="P40" i="11"/>
  <c r="Q40" i="11"/>
  <c r="R40" i="11"/>
  <c r="S40" i="11"/>
  <c r="T40" i="11"/>
  <c r="U40" i="11"/>
  <c r="V40" i="11"/>
  <c r="W40" i="11"/>
  <c r="X40" i="11"/>
  <c r="Y40" i="11"/>
  <c r="Z40" i="11"/>
  <c r="AA40" i="11"/>
  <c r="AB40" i="11"/>
  <c r="AC40" i="11"/>
  <c r="AD40" i="11"/>
  <c r="AE40" i="11"/>
  <c r="AF40" i="11"/>
  <c r="AG40" i="11"/>
  <c r="AH40" i="11"/>
  <c r="AI40" i="11"/>
  <c r="AJ40" i="11"/>
  <c r="AK40" i="11"/>
  <c r="AL40" i="11"/>
  <c r="E41" i="11"/>
  <c r="F41" i="11"/>
  <c r="G41" i="11"/>
  <c r="H41" i="11"/>
  <c r="I41" i="11"/>
  <c r="J41" i="11"/>
  <c r="K41" i="11"/>
  <c r="L41" i="11"/>
  <c r="M41" i="11"/>
  <c r="N41" i="11"/>
  <c r="O41" i="11"/>
  <c r="P41" i="11"/>
  <c r="Q41" i="11"/>
  <c r="R41" i="11"/>
  <c r="S41" i="11"/>
  <c r="T41" i="11"/>
  <c r="U41" i="11"/>
  <c r="V41" i="11"/>
  <c r="W41" i="11"/>
  <c r="X41" i="11"/>
  <c r="Y41" i="11"/>
  <c r="Z41" i="11"/>
  <c r="AA41" i="11"/>
  <c r="AB41" i="11"/>
  <c r="AC41" i="11"/>
  <c r="AD41" i="11"/>
  <c r="AE41" i="11"/>
  <c r="AF41" i="11"/>
  <c r="AG41" i="11"/>
  <c r="AH41" i="11"/>
  <c r="AI41" i="11"/>
  <c r="AJ41" i="11"/>
  <c r="AK41" i="11"/>
  <c r="AL41" i="11"/>
  <c r="D6" i="11"/>
  <c r="D7" i="11"/>
  <c r="D8" i="11"/>
  <c r="D9" i="11"/>
  <c r="D10" i="11"/>
  <c r="D11" i="11"/>
  <c r="D12" i="11"/>
  <c r="D13" i="11"/>
  <c r="D14" i="11"/>
  <c r="D15" i="11"/>
  <c r="D16" i="11"/>
  <c r="D17" i="11"/>
  <c r="D18" i="11"/>
  <c r="D19" i="11"/>
  <c r="D20" i="11"/>
  <c r="D21" i="11"/>
  <c r="D22" i="11"/>
  <c r="D23" i="11"/>
  <c r="D24" i="11"/>
  <c r="D25" i="11"/>
  <c r="D26" i="11"/>
  <c r="D27" i="11"/>
  <c r="D28" i="11"/>
  <c r="D29" i="11"/>
  <c r="D30" i="11"/>
  <c r="D31" i="11"/>
  <c r="D32" i="11"/>
  <c r="D33" i="11"/>
  <c r="D34" i="11"/>
  <c r="D35" i="11"/>
  <c r="D36" i="11"/>
  <c r="D37" i="11"/>
  <c r="D38" i="11"/>
  <c r="D39" i="11"/>
  <c r="D40" i="11"/>
  <c r="D41" i="11"/>
  <c r="I7" i="6"/>
  <c r="J7" i="6"/>
  <c r="M7" i="6" s="1"/>
  <c r="O7" i="6" s="1"/>
  <c r="K7" i="6"/>
  <c r="L7" i="6"/>
  <c r="E10" i="7"/>
  <c r="E11" i="7"/>
  <c r="E12" i="7"/>
  <c r="E13" i="7"/>
  <c r="E14" i="7"/>
  <c r="E15" i="7" l="1"/>
  <c r="E19" i="7" s="1"/>
  <c r="AM5" i="8"/>
  <c r="I47" i="6"/>
  <c r="J47" i="6"/>
  <c r="K47" i="6"/>
  <c r="L47" i="6"/>
  <c r="M47" i="6"/>
  <c r="O47" i="6" s="1"/>
  <c r="C48" i="8"/>
  <c r="C41" i="8"/>
  <c r="AT5" i="8"/>
  <c r="C49" i="8" l="1"/>
  <c r="C42" i="11"/>
  <c r="C49" i="11"/>
  <c r="AU5" i="8"/>
  <c r="AN136" i="11" s="1"/>
  <c r="C136" i="11" s="1"/>
  <c r="C175" i="11" s="1" a="1"/>
  <c r="AX5" i="8"/>
  <c r="BB5" i="8" s="1"/>
  <c r="BC5" i="8" s="1"/>
  <c r="D10" i="7"/>
  <c r="F10" i="7"/>
  <c r="G10" i="7"/>
  <c r="H10" i="7"/>
  <c r="I10" i="7"/>
  <c r="J10" i="7"/>
  <c r="K10" i="7"/>
  <c r="L10" i="7"/>
  <c r="M10" i="7"/>
  <c r="N10" i="7"/>
  <c r="O10" i="7"/>
  <c r="P10" i="7"/>
  <c r="Q10" i="7"/>
  <c r="R10" i="7"/>
  <c r="S10" i="7"/>
  <c r="T10" i="7"/>
  <c r="U10" i="7"/>
  <c r="V10" i="7"/>
  <c r="W10" i="7"/>
  <c r="X10" i="7"/>
  <c r="Y10" i="7"/>
  <c r="Z10" i="7"/>
  <c r="AA10" i="7"/>
  <c r="AB10" i="7"/>
  <c r="AC10" i="7"/>
  <c r="AD10" i="7"/>
  <c r="AE10" i="7"/>
  <c r="AF10" i="7"/>
  <c r="AG10" i="7"/>
  <c r="AH10" i="7"/>
  <c r="AI10" i="7"/>
  <c r="AJ10" i="7"/>
  <c r="AK10" i="7"/>
  <c r="AL10" i="7"/>
  <c r="AN10" i="7"/>
  <c r="AO10" i="7"/>
  <c r="AP10" i="7"/>
  <c r="AQ10" i="7"/>
  <c r="AR10" i="7"/>
  <c r="AS10" i="7"/>
  <c r="AV10" i="7"/>
  <c r="AW10" i="7"/>
  <c r="AZ10" i="7"/>
  <c r="BA10" i="7"/>
  <c r="D11" i="7"/>
  <c r="F11" i="7"/>
  <c r="G11" i="7"/>
  <c r="H11" i="7"/>
  <c r="I11" i="7"/>
  <c r="J11" i="7"/>
  <c r="K11" i="7"/>
  <c r="L11" i="7"/>
  <c r="M11" i="7"/>
  <c r="N11" i="7"/>
  <c r="O11" i="7"/>
  <c r="P11" i="7"/>
  <c r="Q11" i="7"/>
  <c r="R11" i="7"/>
  <c r="S11" i="7"/>
  <c r="T11" i="7"/>
  <c r="U11" i="7"/>
  <c r="V11" i="7"/>
  <c r="W11" i="7"/>
  <c r="X11" i="7"/>
  <c r="Y11" i="7"/>
  <c r="Z11" i="7"/>
  <c r="AA11" i="7"/>
  <c r="AB11" i="7"/>
  <c r="AC11" i="7"/>
  <c r="AD11" i="7"/>
  <c r="AE11" i="7"/>
  <c r="AF11" i="7"/>
  <c r="AG11" i="7"/>
  <c r="AH11" i="7"/>
  <c r="AI11" i="7"/>
  <c r="AJ11" i="7"/>
  <c r="AK11" i="7"/>
  <c r="AL11" i="7"/>
  <c r="AN11" i="7"/>
  <c r="AO11" i="7"/>
  <c r="AP11" i="7"/>
  <c r="AQ11" i="7"/>
  <c r="AR11" i="7"/>
  <c r="AS11" i="7"/>
  <c r="AV11" i="7"/>
  <c r="AW11" i="7"/>
  <c r="AZ11" i="7"/>
  <c r="BA11" i="7"/>
  <c r="D12" i="7"/>
  <c r="F12" i="7"/>
  <c r="G12" i="7"/>
  <c r="H12" i="7"/>
  <c r="I12" i="7"/>
  <c r="J12" i="7"/>
  <c r="K12" i="7"/>
  <c r="L12" i="7"/>
  <c r="M12" i="7"/>
  <c r="N12" i="7"/>
  <c r="O12" i="7"/>
  <c r="P12" i="7"/>
  <c r="Q12" i="7"/>
  <c r="R12" i="7"/>
  <c r="S12" i="7"/>
  <c r="T12" i="7"/>
  <c r="U12" i="7"/>
  <c r="V12" i="7"/>
  <c r="W12" i="7"/>
  <c r="X12" i="7"/>
  <c r="Y12" i="7"/>
  <c r="Z12" i="7"/>
  <c r="AA12" i="7"/>
  <c r="AB12" i="7"/>
  <c r="AC12" i="7"/>
  <c r="AD12" i="7"/>
  <c r="AE12" i="7"/>
  <c r="AF12" i="7"/>
  <c r="AG12" i="7"/>
  <c r="AH12" i="7"/>
  <c r="AI12" i="7"/>
  <c r="AJ12" i="7"/>
  <c r="AK12" i="7"/>
  <c r="AL12" i="7"/>
  <c r="AN12" i="7"/>
  <c r="AO12" i="7"/>
  <c r="AP12" i="7"/>
  <c r="AQ12" i="7"/>
  <c r="AR12" i="7"/>
  <c r="AS12" i="7"/>
  <c r="AV12" i="7"/>
  <c r="AW12" i="7"/>
  <c r="AZ12" i="7"/>
  <c r="BA12" i="7"/>
  <c r="D13" i="7"/>
  <c r="F13" i="7"/>
  <c r="G13" i="7"/>
  <c r="H13" i="7"/>
  <c r="I13" i="7"/>
  <c r="J13" i="7"/>
  <c r="K13" i="7"/>
  <c r="L13" i="7"/>
  <c r="M13" i="7"/>
  <c r="N13" i="7"/>
  <c r="O13" i="7"/>
  <c r="P13" i="7"/>
  <c r="Q13" i="7"/>
  <c r="R13" i="7"/>
  <c r="S13" i="7"/>
  <c r="T13" i="7"/>
  <c r="U13" i="7"/>
  <c r="V13" i="7"/>
  <c r="W13" i="7"/>
  <c r="X13" i="7"/>
  <c r="Y13" i="7"/>
  <c r="Z13" i="7"/>
  <c r="AA13" i="7"/>
  <c r="AB13" i="7"/>
  <c r="AC13" i="7"/>
  <c r="AD13" i="7"/>
  <c r="AE13" i="7"/>
  <c r="AF13" i="7"/>
  <c r="AG13" i="7"/>
  <c r="AH13" i="7"/>
  <c r="AI13" i="7"/>
  <c r="AJ13" i="7"/>
  <c r="AK13" i="7"/>
  <c r="AL13" i="7"/>
  <c r="AN13" i="7"/>
  <c r="AO13" i="7"/>
  <c r="AP13" i="7"/>
  <c r="AQ13" i="7"/>
  <c r="AR13" i="7"/>
  <c r="AS13" i="7"/>
  <c r="AV13" i="7"/>
  <c r="AW13" i="7"/>
  <c r="AZ13" i="7"/>
  <c r="BA13" i="7"/>
  <c r="D14" i="7"/>
  <c r="F14" i="7"/>
  <c r="G14" i="7"/>
  <c r="H14" i="7"/>
  <c r="I14" i="7"/>
  <c r="J14" i="7"/>
  <c r="K14" i="7"/>
  <c r="L14" i="7"/>
  <c r="M14" i="7"/>
  <c r="N14" i="7"/>
  <c r="O14" i="7"/>
  <c r="P14" i="7"/>
  <c r="Q14" i="7"/>
  <c r="R14" i="7"/>
  <c r="S14" i="7"/>
  <c r="T14" i="7"/>
  <c r="U14" i="7"/>
  <c r="V14" i="7"/>
  <c r="W14" i="7"/>
  <c r="X14" i="7"/>
  <c r="Y14" i="7"/>
  <c r="Z14" i="7"/>
  <c r="AA14" i="7"/>
  <c r="AB14" i="7"/>
  <c r="AC14" i="7"/>
  <c r="AD14" i="7"/>
  <c r="AE14" i="7"/>
  <c r="AF14" i="7"/>
  <c r="AG14" i="7"/>
  <c r="AH14" i="7"/>
  <c r="AI14" i="7"/>
  <c r="AJ14" i="7"/>
  <c r="AK14" i="7"/>
  <c r="AL14" i="7"/>
  <c r="AN14" i="7"/>
  <c r="AO14" i="7"/>
  <c r="AP14" i="7"/>
  <c r="AQ14" i="7"/>
  <c r="AR14" i="7"/>
  <c r="AS14" i="7"/>
  <c r="AV14" i="7"/>
  <c r="AW14" i="7"/>
  <c r="AZ14" i="7"/>
  <c r="BA14" i="7"/>
  <c r="C14" i="7"/>
  <c r="C10" i="7"/>
  <c r="C11" i="7"/>
  <c r="C12" i="7"/>
  <c r="C13" i="7"/>
  <c r="I6" i="6"/>
  <c r="J6" i="6"/>
  <c r="K6" i="6"/>
  <c r="L6" i="6"/>
  <c r="I8" i="6"/>
  <c r="J8" i="6"/>
  <c r="K8" i="6"/>
  <c r="L8" i="6"/>
  <c r="I9" i="6"/>
  <c r="J9" i="6"/>
  <c r="K9" i="6"/>
  <c r="L9" i="6"/>
  <c r="I10" i="6"/>
  <c r="J10" i="6"/>
  <c r="K10" i="6"/>
  <c r="L10" i="6"/>
  <c r="I11" i="6"/>
  <c r="J11" i="6"/>
  <c r="K11" i="6"/>
  <c r="L11" i="6"/>
  <c r="I12" i="6"/>
  <c r="J12" i="6"/>
  <c r="K12" i="6"/>
  <c r="L12" i="6"/>
  <c r="I13" i="6"/>
  <c r="J13" i="6"/>
  <c r="K13" i="6"/>
  <c r="L13" i="6"/>
  <c r="I14" i="6"/>
  <c r="J14" i="6"/>
  <c r="K14" i="6"/>
  <c r="L14" i="6"/>
  <c r="I15" i="6"/>
  <c r="J15" i="6"/>
  <c r="K15" i="6"/>
  <c r="L15" i="6"/>
  <c r="I16" i="6"/>
  <c r="J16" i="6"/>
  <c r="K16" i="6"/>
  <c r="L16" i="6"/>
  <c r="I17" i="6"/>
  <c r="J17" i="6"/>
  <c r="K17" i="6"/>
  <c r="L17" i="6"/>
  <c r="I18" i="6"/>
  <c r="J18" i="6"/>
  <c r="K18" i="6"/>
  <c r="L18" i="6"/>
  <c r="I19" i="6"/>
  <c r="J19" i="6"/>
  <c r="K19" i="6"/>
  <c r="L19" i="6"/>
  <c r="I20" i="6"/>
  <c r="J20" i="6"/>
  <c r="K20" i="6"/>
  <c r="L20" i="6"/>
  <c r="I21" i="6"/>
  <c r="J21" i="6"/>
  <c r="K21" i="6"/>
  <c r="L21" i="6"/>
  <c r="I22" i="6"/>
  <c r="J22" i="6"/>
  <c r="K22" i="6"/>
  <c r="L22" i="6"/>
  <c r="I23" i="6"/>
  <c r="J23" i="6"/>
  <c r="K23" i="6"/>
  <c r="L23" i="6"/>
  <c r="I24" i="6"/>
  <c r="J24" i="6"/>
  <c r="K24" i="6"/>
  <c r="L24" i="6"/>
  <c r="I25" i="6"/>
  <c r="J25" i="6"/>
  <c r="K25" i="6"/>
  <c r="L25" i="6"/>
  <c r="I26" i="6"/>
  <c r="J26" i="6"/>
  <c r="K26" i="6"/>
  <c r="L26" i="6"/>
  <c r="I27" i="6"/>
  <c r="J27" i="6"/>
  <c r="K27" i="6"/>
  <c r="L27" i="6"/>
  <c r="I28" i="6"/>
  <c r="J28" i="6"/>
  <c r="K28" i="6"/>
  <c r="L28" i="6"/>
  <c r="I29" i="6"/>
  <c r="J29" i="6"/>
  <c r="K29" i="6"/>
  <c r="L29" i="6"/>
  <c r="I30" i="6"/>
  <c r="J30" i="6"/>
  <c r="K30" i="6"/>
  <c r="L30" i="6"/>
  <c r="I31" i="6"/>
  <c r="J31" i="6"/>
  <c r="K31" i="6"/>
  <c r="L31" i="6"/>
  <c r="I32" i="6"/>
  <c r="J32" i="6"/>
  <c r="K32" i="6"/>
  <c r="L32" i="6"/>
  <c r="I33" i="6"/>
  <c r="J33" i="6"/>
  <c r="K33" i="6"/>
  <c r="L33" i="6"/>
  <c r="I34" i="6"/>
  <c r="J34" i="6"/>
  <c r="K34" i="6"/>
  <c r="L34" i="6"/>
  <c r="I35" i="6"/>
  <c r="J35" i="6"/>
  <c r="K35" i="6"/>
  <c r="L35" i="6"/>
  <c r="I36" i="6"/>
  <c r="J36" i="6"/>
  <c r="K36" i="6"/>
  <c r="L36" i="6"/>
  <c r="I37" i="6"/>
  <c r="J37" i="6"/>
  <c r="K37" i="6"/>
  <c r="L37" i="6"/>
  <c r="I38" i="6"/>
  <c r="J38" i="6"/>
  <c r="K38" i="6"/>
  <c r="L38" i="6"/>
  <c r="I39" i="6"/>
  <c r="J39" i="6"/>
  <c r="K39" i="6"/>
  <c r="L39" i="6"/>
  <c r="I40" i="6"/>
  <c r="J40" i="6"/>
  <c r="K40" i="6"/>
  <c r="L40" i="6"/>
  <c r="I42" i="6"/>
  <c r="J42" i="6"/>
  <c r="K42" i="6"/>
  <c r="L42" i="6"/>
  <c r="I43" i="6"/>
  <c r="J43" i="6"/>
  <c r="K43" i="6"/>
  <c r="L43" i="6"/>
  <c r="L5" i="6"/>
  <c r="J5" i="6"/>
  <c r="K5" i="6"/>
  <c r="I5" i="6"/>
  <c r="M5" i="6" s="1"/>
  <c r="O5" i="6" s="1"/>
  <c r="M40" i="6" l="1"/>
  <c r="O40" i="6" s="1"/>
  <c r="M39" i="6"/>
  <c r="O39" i="6" s="1"/>
  <c r="M38" i="6"/>
  <c r="O38" i="6" s="1"/>
  <c r="M37" i="6"/>
  <c r="O37" i="6" s="1"/>
  <c r="M36" i="6"/>
  <c r="O36" i="6" s="1"/>
  <c r="M35" i="6"/>
  <c r="O35" i="6" s="1"/>
  <c r="M34" i="6"/>
  <c r="O34" i="6" s="1"/>
  <c r="M33" i="6"/>
  <c r="O33" i="6" s="1"/>
  <c r="M32" i="6"/>
  <c r="O32" i="6" s="1"/>
  <c r="M31" i="6"/>
  <c r="O31" i="6" s="1"/>
  <c r="M30" i="6"/>
  <c r="O30" i="6" s="1"/>
  <c r="M29" i="6"/>
  <c r="O29" i="6" s="1"/>
  <c r="M28" i="6"/>
  <c r="O28" i="6" s="1"/>
  <c r="M27" i="6"/>
  <c r="O27" i="6" s="1"/>
  <c r="M26" i="6"/>
  <c r="O26" i="6" s="1"/>
  <c r="M25" i="6"/>
  <c r="O25" i="6" s="1"/>
  <c r="M24" i="6"/>
  <c r="O24" i="6" s="1"/>
  <c r="M23" i="6"/>
  <c r="O23" i="6" s="1"/>
  <c r="M22" i="6"/>
  <c r="O22" i="6" s="1"/>
  <c r="M21" i="6"/>
  <c r="O21" i="6" s="1"/>
  <c r="M20" i="6"/>
  <c r="O20" i="6" s="1"/>
  <c r="M19" i="6"/>
  <c r="O19" i="6" s="1"/>
  <c r="M18" i="6"/>
  <c r="O18" i="6" s="1"/>
  <c r="M17" i="6"/>
  <c r="O17" i="6" s="1"/>
  <c r="M16" i="6"/>
  <c r="O16" i="6" s="1"/>
  <c r="M15" i="6"/>
  <c r="O15" i="6" s="1"/>
  <c r="M14" i="6"/>
  <c r="O14" i="6" s="1"/>
  <c r="M13" i="6"/>
  <c r="O13" i="6" s="1"/>
  <c r="M12" i="6"/>
  <c r="O12" i="6" s="1"/>
  <c r="M11" i="6"/>
  <c r="O11" i="6" s="1"/>
  <c r="M10" i="6"/>
  <c r="O10" i="6" s="1"/>
  <c r="M9" i="6"/>
  <c r="O9" i="6" s="1"/>
  <c r="O41" i="6" s="1"/>
  <c r="M8" i="6"/>
  <c r="O8" i="6" s="1"/>
  <c r="M6" i="6"/>
  <c r="O6" i="6" s="1"/>
  <c r="W175" i="11"/>
  <c r="Z177" i="11"/>
  <c r="W182" i="11"/>
  <c r="AF185" i="11"/>
  <c r="X188" i="11"/>
  <c r="AC190" i="11"/>
  <c r="M192" i="11"/>
  <c r="AI193" i="11"/>
  <c r="V195" i="11"/>
  <c r="E197" i="11"/>
  <c r="AC198" i="11"/>
  <c r="O200" i="11"/>
  <c r="AH201" i="11"/>
  <c r="N203" i="11"/>
  <c r="K204" i="11"/>
  <c r="C205" i="11"/>
  <c r="S205" i="11"/>
  <c r="E206" i="11"/>
  <c r="U206" i="11"/>
  <c r="AG206" i="11"/>
  <c r="N207" i="11"/>
  <c r="W207" i="11"/>
  <c r="AF207" i="11"/>
  <c r="H208" i="11"/>
  <c r="P208" i="11"/>
  <c r="Y208" i="11"/>
  <c r="AJ208" i="11"/>
  <c r="I209" i="11"/>
  <c r="Q209" i="11"/>
  <c r="AB209" i="11"/>
  <c r="AK209" i="11"/>
  <c r="K210" i="11"/>
  <c r="U210" i="11"/>
  <c r="AC210" i="11"/>
  <c r="G179" i="11"/>
  <c r="AE203" i="11"/>
  <c r="Q187" i="11"/>
  <c r="F178" i="11"/>
  <c r="AC182" i="11"/>
  <c r="D186" i="11"/>
  <c r="AD188" i="11"/>
  <c r="AD190" i="11"/>
  <c r="R192" i="11"/>
  <c r="C194" i="11"/>
  <c r="X195" i="11"/>
  <c r="K197" i="11"/>
  <c r="AG198" i="11"/>
  <c r="Q200" i="11"/>
  <c r="C202" i="11"/>
  <c r="Q203" i="11"/>
  <c r="M204" i="11"/>
  <c r="F205" i="11"/>
  <c r="AA205" i="11"/>
  <c r="J206" i="11"/>
  <c r="V206" i="11"/>
  <c r="C207" i="11"/>
  <c r="P207" i="11"/>
  <c r="X207" i="11"/>
  <c r="AJ207" i="11"/>
  <c r="I208" i="11"/>
  <c r="S208" i="11"/>
  <c r="AC208" i="11"/>
  <c r="AK208" i="11"/>
  <c r="K209" i="11"/>
  <c r="U209" i="11"/>
  <c r="AE209" i="11"/>
  <c r="C210" i="11"/>
  <c r="M210" i="11"/>
  <c r="W210" i="11"/>
  <c r="AF210" i="11"/>
  <c r="S191" i="11"/>
  <c r="AI207" i="11"/>
  <c r="Y184" i="11"/>
  <c r="R205" i="11"/>
  <c r="Q206" i="11"/>
  <c r="H207" i="11"/>
  <c r="V207" i="11"/>
  <c r="D208" i="11"/>
  <c r="X208" i="11"/>
  <c r="AF208" i="11"/>
  <c r="P209" i="11"/>
  <c r="Y209" i="11"/>
  <c r="H210" i="11"/>
  <c r="Q210" i="11"/>
  <c r="AK210" i="11"/>
  <c r="W195" i="11"/>
  <c r="R180" i="11"/>
  <c r="R184" i="11"/>
  <c r="P187" i="11"/>
  <c r="W189" i="11"/>
  <c r="V191" i="11"/>
  <c r="G193" i="11"/>
  <c r="AA194" i="11"/>
  <c r="O196" i="11"/>
  <c r="AJ197" i="11"/>
  <c r="T199" i="11"/>
  <c r="G201" i="11"/>
  <c r="AB202" i="11"/>
  <c r="AG203" i="11"/>
  <c r="Z204" i="11"/>
  <c r="M205" i="11"/>
  <c r="AG205" i="11"/>
  <c r="K206" i="11"/>
  <c r="AA206" i="11"/>
  <c r="G207" i="11"/>
  <c r="R207" i="11"/>
  <c r="AB207" i="11"/>
  <c r="C208" i="11"/>
  <c r="K208" i="11"/>
  <c r="U208" i="11"/>
  <c r="AE208" i="11"/>
  <c r="D209" i="11"/>
  <c r="O209" i="11"/>
  <c r="W209" i="11"/>
  <c r="AF209" i="11"/>
  <c r="G210" i="11"/>
  <c r="P210" i="11"/>
  <c r="X210" i="11"/>
  <c r="AI210" i="11"/>
  <c r="V194" i="11"/>
  <c r="J182" i="11"/>
  <c r="AG180" i="11"/>
  <c r="AE189" i="11"/>
  <c r="Z191" i="11"/>
  <c r="I193" i="11"/>
  <c r="AF194" i="11"/>
  <c r="S196" i="11"/>
  <c r="AK197" i="11"/>
  <c r="Y199" i="11"/>
  <c r="K201" i="11"/>
  <c r="AC202" i="11"/>
  <c r="AI203" i="11"/>
  <c r="AA204" i="11"/>
  <c r="AH205" i="11"/>
  <c r="AE206" i="11"/>
  <c r="AD207" i="11"/>
  <c r="O208" i="11"/>
  <c r="G209" i="11"/>
  <c r="AJ209" i="11"/>
  <c r="AB210" i="11"/>
  <c r="AH204" i="11"/>
  <c r="F203" i="11"/>
  <c r="E200" i="11"/>
  <c r="AE196" i="11"/>
  <c r="Y193" i="11"/>
  <c r="N190" i="11"/>
  <c r="J185" i="11"/>
  <c r="Z176" i="11"/>
  <c r="AA210" i="11"/>
  <c r="AG209" i="11"/>
  <c r="E209" i="11"/>
  <c r="M208" i="11"/>
  <c r="S207" i="11"/>
  <c r="O206" i="11"/>
  <c r="AG204" i="11"/>
  <c r="AL202" i="11"/>
  <c r="AK199" i="11"/>
  <c r="AC196" i="11"/>
  <c r="S193" i="11"/>
  <c r="H190" i="11"/>
  <c r="I185" i="11"/>
  <c r="F176" i="11"/>
  <c r="AD206" i="11"/>
  <c r="I206" i="11"/>
  <c r="Q205" i="11"/>
  <c r="W204" i="11"/>
  <c r="AD203" i="11"/>
  <c r="Y202" i="11"/>
  <c r="AL200" i="11"/>
  <c r="R199" i="11"/>
  <c r="AF197" i="11"/>
  <c r="I196" i="11"/>
  <c r="Z194" i="11"/>
  <c r="C193" i="11"/>
  <c r="P191" i="11"/>
  <c r="V189" i="11"/>
  <c r="I187" i="11"/>
  <c r="F184" i="11"/>
  <c r="K180" i="11"/>
  <c r="AL210" i="11"/>
  <c r="AE210" i="11"/>
  <c r="I210" i="11"/>
  <c r="X209" i="11"/>
  <c r="C209" i="11"/>
  <c r="Q208" i="11"/>
  <c r="AE207" i="11"/>
  <c r="J207" i="11"/>
  <c r="W206" i="11"/>
  <c r="AI205" i="11"/>
  <c r="G205" i="11"/>
  <c r="O204" i="11"/>
  <c r="R203" i="11"/>
  <c r="G202" i="11"/>
  <c r="V200" i="11"/>
  <c r="AH198" i="11"/>
  <c r="O197" i="11"/>
  <c r="AC195" i="11"/>
  <c r="E194" i="11"/>
  <c r="V192" i="11"/>
  <c r="AJ190" i="11"/>
  <c r="AE188" i="11"/>
  <c r="L186" i="11"/>
  <c r="E183" i="11"/>
  <c r="J178" i="11"/>
  <c r="S176" i="11"/>
  <c r="AE180" i="11"/>
  <c r="Z183" i="11"/>
  <c r="AL185" i="11"/>
  <c r="H188" i="11"/>
  <c r="AB189" i="11"/>
  <c r="I191" i="11"/>
  <c r="Q192" i="11"/>
  <c r="W193" i="11"/>
  <c r="AE194" i="11"/>
  <c r="C196" i="11"/>
  <c r="I197" i="11"/>
  <c r="P198" i="11"/>
  <c r="X199" i="11"/>
  <c r="AE200" i="11"/>
  <c r="AL201" i="11"/>
  <c r="E203" i="11"/>
  <c r="AH203" i="11"/>
  <c r="S204" i="11"/>
  <c r="E205" i="11"/>
  <c r="Z205" i="11"/>
  <c r="U204" i="11"/>
  <c r="R202" i="11"/>
  <c r="I199" i="11"/>
  <c r="D196" i="11"/>
  <c r="AG192" i="11"/>
  <c r="J189" i="11"/>
  <c r="AD183" i="11"/>
  <c r="AD202" i="11"/>
  <c r="S210" i="11"/>
  <c r="AA209" i="11"/>
  <c r="AI208" i="11"/>
  <c r="E208" i="11"/>
  <c r="L207" i="11"/>
  <c r="C206" i="11"/>
  <c r="R204" i="11"/>
  <c r="N202" i="11"/>
  <c r="H199" i="11"/>
  <c r="AI195" i="11"/>
  <c r="AC192" i="11"/>
  <c r="G189" i="11"/>
  <c r="O183" i="11"/>
  <c r="K207" i="11"/>
  <c r="Y206" i="11"/>
  <c r="AL205" i="11"/>
  <c r="I205" i="11"/>
  <c r="Q204" i="11"/>
  <c r="V203" i="11"/>
  <c r="I202" i="11"/>
  <c r="Z200" i="11"/>
  <c r="D199" i="11"/>
  <c r="P197" i="11"/>
  <c r="AG195" i="11"/>
  <c r="J194" i="11"/>
  <c r="W192" i="11"/>
  <c r="D191" i="11"/>
  <c r="AL188" i="11"/>
  <c r="P186" i="11"/>
  <c r="N183" i="11"/>
  <c r="AD178" i="11"/>
  <c r="AA199" i="11"/>
  <c r="Y210" i="11"/>
  <c r="D210" i="11"/>
  <c r="S209" i="11"/>
  <c r="AG208" i="11"/>
  <c r="L208" i="11"/>
  <c r="Z207" i="11"/>
  <c r="D207" i="11"/>
  <c r="R206" i="11"/>
  <c r="AC205" i="11"/>
  <c r="AK204" i="11"/>
  <c r="G204" i="11"/>
  <c r="I203" i="11"/>
  <c r="AC201" i="11"/>
  <c r="F200" i="11"/>
  <c r="U198" i="11"/>
  <c r="F204" i="11"/>
  <c r="W201" i="11"/>
  <c r="Q198" i="11"/>
  <c r="K195" i="11"/>
  <c r="AL191" i="11"/>
  <c r="J188" i="11"/>
  <c r="AH181" i="11"/>
  <c r="M185" i="11"/>
  <c r="L210" i="11"/>
  <c r="T209" i="11"/>
  <c r="AA208" i="11"/>
  <c r="AH207" i="11"/>
  <c r="AL206" i="11"/>
  <c r="Y205" i="11"/>
  <c r="E204" i="11"/>
  <c r="V201" i="11"/>
  <c r="L198" i="11"/>
  <c r="G195" i="11"/>
  <c r="AK191" i="11"/>
  <c r="AK187" i="11"/>
  <c r="Y181" i="11"/>
  <c r="F207" i="11"/>
  <c r="S206" i="11"/>
  <c r="AD205" i="11"/>
  <c r="AL204" i="11"/>
  <c r="J204" i="11"/>
  <c r="J203" i="11"/>
  <c r="AG201" i="11"/>
  <c r="K200" i="11"/>
  <c r="W198" i="11"/>
  <c r="D197" i="11"/>
  <c r="R195" i="11"/>
  <c r="AD193" i="11"/>
  <c r="K192" i="11"/>
  <c r="X190" i="11"/>
  <c r="P188" i="11"/>
  <c r="AC185" i="11"/>
  <c r="N182" i="11"/>
  <c r="J177" i="11"/>
  <c r="N186" i="11"/>
  <c r="T210" i="11"/>
  <c r="AI209" i="11"/>
  <c r="M209" i="11"/>
  <c r="AB208" i="11"/>
  <c r="G208" i="11"/>
  <c r="T207" i="11"/>
  <c r="AI206" i="11"/>
  <c r="M206" i="11"/>
  <c r="V205" i="11"/>
  <c r="AC204" i="11"/>
  <c r="AK203" i="11"/>
  <c r="AH202" i="11"/>
  <c r="M201" i="11"/>
  <c r="AD199" i="11"/>
  <c r="G198" i="11"/>
  <c r="T196" i="11"/>
  <c r="AJ194" i="11"/>
  <c r="N193" i="11"/>
  <c r="AA191" i="11"/>
  <c r="AJ189" i="11"/>
  <c r="Z187" i="11"/>
  <c r="AC184" i="11"/>
  <c r="F181" i="11"/>
  <c r="J175" i="11"/>
  <c r="V178" i="11"/>
  <c r="M182" i="11"/>
  <c r="AJ184" i="11"/>
  <c r="E187" i="11"/>
  <c r="AJ188" i="11"/>
  <c r="W190" i="11"/>
  <c r="AE191" i="11"/>
  <c r="AL192" i="11"/>
  <c r="I194" i="11"/>
  <c r="P195" i="11"/>
  <c r="X196" i="11"/>
  <c r="AE197" i="11"/>
  <c r="AL198" i="11"/>
  <c r="J200" i="11"/>
  <c r="Q201" i="11"/>
  <c r="W202" i="11"/>
  <c r="U203" i="11"/>
  <c r="I204" i="11"/>
  <c r="AD204" i="11"/>
  <c r="O205" i="11"/>
  <c r="AK205" i="11"/>
  <c r="Z203" i="11"/>
  <c r="J191" i="11"/>
  <c r="E210" i="11"/>
  <c r="Z206" i="11"/>
  <c r="U197" i="11"/>
  <c r="J179" i="11"/>
  <c r="AE204" i="11"/>
  <c r="AE199" i="11"/>
  <c r="R193" i="11"/>
  <c r="AK184" i="11"/>
  <c r="O210" i="11"/>
  <c r="AK207" i="11"/>
  <c r="N205" i="11"/>
  <c r="AK200" i="11"/>
  <c r="H196" i="11"/>
  <c r="AH192" i="11"/>
  <c r="P189" i="11"/>
  <c r="E184" i="11"/>
  <c r="R175" i="11"/>
  <c r="AK182" i="11"/>
  <c r="Y187" i="11"/>
  <c r="AH190" i="11"/>
  <c r="M193" i="11"/>
  <c r="AB195" i="11"/>
  <c r="E198" i="11"/>
  <c r="U200" i="11"/>
  <c r="AG202" i="11"/>
  <c r="N204" i="11"/>
  <c r="U205" i="11"/>
  <c r="T203" i="11"/>
  <c r="D203" i="11"/>
  <c r="V202" i="11"/>
  <c r="AK201" i="11"/>
  <c r="O201" i="11"/>
  <c r="AD200" i="11"/>
  <c r="I200" i="11"/>
  <c r="V199" i="11"/>
  <c r="AK198" i="11"/>
  <c r="O198" i="11"/>
  <c r="AC197" i="11"/>
  <c r="H197" i="11"/>
  <c r="W196" i="11"/>
  <c r="AK195" i="11"/>
  <c r="O195" i="11"/>
  <c r="AG200" i="11"/>
  <c r="AF186" i="11"/>
  <c r="L209" i="11"/>
  <c r="K205" i="11"/>
  <c r="N194" i="11"/>
  <c r="AJ206" i="11"/>
  <c r="AL203" i="11"/>
  <c r="K198" i="11"/>
  <c r="AG191" i="11"/>
  <c r="K181" i="11"/>
  <c r="AC209" i="11"/>
  <c r="O207" i="11"/>
  <c r="V204" i="11"/>
  <c r="N199" i="11"/>
  <c r="L195" i="11"/>
  <c r="G192" i="11"/>
  <c r="O188" i="11"/>
  <c r="AI181" i="11"/>
  <c r="W177" i="11"/>
  <c r="O184" i="11"/>
  <c r="V188" i="11"/>
  <c r="U191" i="11"/>
  <c r="AH193" i="11"/>
  <c r="M196" i="11"/>
  <c r="AB198" i="11"/>
  <c r="F201" i="11"/>
  <c r="M203" i="11"/>
  <c r="Y204" i="11"/>
  <c r="AE205" i="11"/>
  <c r="P203" i="11"/>
  <c r="AJ202" i="11"/>
  <c r="Q202" i="11"/>
  <c r="AE201" i="11"/>
  <c r="J201" i="11"/>
  <c r="Y200" i="11"/>
  <c r="C200" i="11"/>
  <c r="Q199" i="11"/>
  <c r="AF198" i="11"/>
  <c r="I198" i="11"/>
  <c r="X197" i="11"/>
  <c r="C197" i="11"/>
  <c r="Q196" i="11"/>
  <c r="AF195" i="11"/>
  <c r="Y197" i="11"/>
  <c r="O179" i="11"/>
  <c r="T208" i="11"/>
  <c r="Y203" i="11"/>
  <c r="E191" i="11"/>
  <c r="N206" i="11"/>
  <c r="AK202" i="11"/>
  <c r="Y196" i="11"/>
  <c r="AL189" i="11"/>
  <c r="C176" i="11"/>
  <c r="H209" i="11"/>
  <c r="AC206" i="11"/>
  <c r="AC203" i="11"/>
  <c r="AA197" i="11"/>
  <c r="U194" i="11"/>
  <c r="N191" i="11"/>
  <c r="AH186" i="11"/>
  <c r="AE179" i="11"/>
  <c r="AD179" i="11"/>
  <c r="R185" i="11"/>
  <c r="O189" i="11"/>
  <c r="F192" i="11"/>
  <c r="S194" i="11"/>
  <c r="AI196" i="11"/>
  <c r="M199" i="11"/>
  <c r="AA201" i="11"/>
  <c r="AB203" i="11"/>
  <c r="AI204" i="11"/>
  <c r="F206" i="11"/>
  <c r="L203" i="11"/>
  <c r="AF202" i="11"/>
  <c r="K202" i="11"/>
  <c r="Z201" i="11"/>
  <c r="E201" i="11"/>
  <c r="S200" i="11"/>
  <c r="AH199" i="11"/>
  <c r="L199" i="11"/>
  <c r="Y198" i="11"/>
  <c r="D198" i="11"/>
  <c r="S197" i="11"/>
  <c r="AG196" i="11"/>
  <c r="L196" i="11"/>
  <c r="AA195" i="11"/>
  <c r="D195" i="11"/>
  <c r="R194" i="11"/>
  <c r="AG193" i="11"/>
  <c r="K193" i="11"/>
  <c r="Z192" i="11"/>
  <c r="E192" i="11"/>
  <c r="R191" i="11"/>
  <c r="AG190" i="11"/>
  <c r="F190" i="11"/>
  <c r="L189" i="11"/>
  <c r="T188" i="11"/>
  <c r="V187" i="11"/>
  <c r="T186" i="11"/>
  <c r="Q185" i="11"/>
  <c r="M184" i="11"/>
  <c r="AH182" i="11"/>
  <c r="R181" i="11"/>
  <c r="Z179" i="11"/>
  <c r="O177" i="11"/>
  <c r="N175" i="11"/>
  <c r="I181" i="11"/>
  <c r="V210" i="11"/>
  <c r="F210" i="11"/>
  <c r="Z209" i="11"/>
  <c r="J209" i="11"/>
  <c r="AD208" i="11"/>
  <c r="N208" i="11"/>
  <c r="AG207" i="11"/>
  <c r="Q207" i="11"/>
  <c r="AK206" i="11"/>
  <c r="T206" i="11"/>
  <c r="D206" i="11"/>
  <c r="X205" i="11"/>
  <c r="H205" i="11"/>
  <c r="AB204" i="11"/>
  <c r="L204" i="11"/>
  <c r="AF203" i="11"/>
  <c r="O203" i="11"/>
  <c r="AI202" i="11"/>
  <c r="O202" i="11"/>
  <c r="AD201" i="11"/>
  <c r="I201" i="11"/>
  <c r="O194" i="11"/>
  <c r="Y186" i="11"/>
  <c r="AG187" i="11"/>
  <c r="S202" i="11"/>
  <c r="V185" i="11"/>
  <c r="G190" i="11"/>
  <c r="AI199" i="11"/>
  <c r="X203" i="11"/>
  <c r="U201" i="11"/>
  <c r="F199" i="11"/>
  <c r="AB196" i="11"/>
  <c r="AI194" i="11"/>
  <c r="G194" i="11"/>
  <c r="Q193" i="11"/>
  <c r="U192" i="11"/>
  <c r="AD191" i="11"/>
  <c r="AL190" i="11"/>
  <c r="AH189" i="11"/>
  <c r="AI188" i="11"/>
  <c r="AF187" i="11"/>
  <c r="I186" i="11"/>
  <c r="AF184" i="11"/>
  <c r="K183" i="11"/>
  <c r="C181" i="11"/>
  <c r="S178" i="11"/>
  <c r="AE175" i="11"/>
  <c r="AH210" i="11"/>
  <c r="N210" i="11"/>
  <c r="AD209" i="11"/>
  <c r="F209" i="11"/>
  <c r="V208" i="11"/>
  <c r="AL207" i="11"/>
  <c r="M207" i="11"/>
  <c r="AB206" i="11"/>
  <c r="H206" i="11"/>
  <c r="T205" i="11"/>
  <c r="AJ204" i="11"/>
  <c r="P204" i="11"/>
  <c r="AA203" i="11"/>
  <c r="G203" i="11"/>
  <c r="U202" i="11"/>
  <c r="Y201" i="11"/>
  <c r="AH200" i="11"/>
  <c r="M200" i="11"/>
  <c r="Z199" i="11"/>
  <c r="E199" i="11"/>
  <c r="S198" i="11"/>
  <c r="AG197" i="11"/>
  <c r="L197" i="11"/>
  <c r="AA196" i="11"/>
  <c r="E196" i="11"/>
  <c r="S195" i="11"/>
  <c r="AH194" i="11"/>
  <c r="K194" i="11"/>
  <c r="Z193" i="11"/>
  <c r="E193" i="11"/>
  <c r="S192" i="11"/>
  <c r="AH191" i="11"/>
  <c r="L191" i="11"/>
  <c r="Y190" i="11"/>
  <c r="AF189" i="11"/>
  <c r="D189" i="11"/>
  <c r="K188" i="11"/>
  <c r="J187" i="11"/>
  <c r="H186" i="11"/>
  <c r="D185" i="11"/>
  <c r="AG183" i="11"/>
  <c r="S182" i="11"/>
  <c r="AH180" i="11"/>
  <c r="AH178" i="11"/>
  <c r="AD176" i="11"/>
  <c r="O175" i="11"/>
  <c r="V176" i="11"/>
  <c r="AD177" i="11"/>
  <c r="AI178" i="11"/>
  <c r="J180" i="11"/>
  <c r="G181" i="11"/>
  <c r="AL181" i="11"/>
  <c r="AE182" i="11"/>
  <c r="Y183" i="11"/>
  <c r="Q184" i="11"/>
  <c r="AL184" i="11"/>
  <c r="Y185" i="11"/>
  <c r="J186" i="11"/>
  <c r="AG186" i="11"/>
  <c r="R187" i="11"/>
  <c r="D188" i="11"/>
  <c r="U188" i="11"/>
  <c r="AK188" i="11"/>
  <c r="Q189" i="11"/>
  <c r="AG189" i="11"/>
  <c r="M190" i="11"/>
  <c r="G175" i="11"/>
  <c r="AA176" i="11"/>
  <c r="K178" i="11"/>
  <c r="AL179" i="11"/>
  <c r="M181" i="11"/>
  <c r="O182" i="11"/>
  <c r="S183" i="11"/>
  <c r="T184" i="11"/>
  <c r="L185" i="11"/>
  <c r="F186" i="11"/>
  <c r="AJ186" i="11"/>
  <c r="AB187" i="11"/>
  <c r="R188" i="11"/>
  <c r="C189" i="11"/>
  <c r="AG210" i="11"/>
  <c r="W205" i="11"/>
  <c r="AJ210" i="11"/>
  <c r="AJ196" i="11"/>
  <c r="AL176" i="11"/>
  <c r="AA192" i="11"/>
  <c r="M202" i="11"/>
  <c r="H203" i="11"/>
  <c r="AI200" i="11"/>
  <c r="T198" i="11"/>
  <c r="G196" i="11"/>
  <c r="AD194" i="11"/>
  <c r="AL193" i="11"/>
  <c r="F193" i="11"/>
  <c r="O192" i="11"/>
  <c r="Y191" i="11"/>
  <c r="AB190" i="11"/>
  <c r="AA189" i="11"/>
  <c r="AA188" i="11"/>
  <c r="L187" i="11"/>
  <c r="AK185" i="11"/>
  <c r="X184" i="11"/>
  <c r="U182" i="11"/>
  <c r="Z180" i="11"/>
  <c r="AL177" i="11"/>
  <c r="AH206" i="11"/>
  <c r="AD210" i="11"/>
  <c r="J210" i="11"/>
  <c r="V209" i="11"/>
  <c r="AL208" i="11"/>
  <c r="R208" i="11"/>
  <c r="AC207" i="11"/>
  <c r="I207" i="11"/>
  <c r="X206" i="11"/>
  <c r="AJ205" i="11"/>
  <c r="P205" i="11"/>
  <c r="AF204" i="11"/>
  <c r="H204" i="11"/>
  <c r="W203" i="11"/>
  <c r="C203" i="11"/>
  <c r="J202" i="11"/>
  <c r="S201" i="11"/>
  <c r="AC200" i="11"/>
  <c r="G200" i="11"/>
  <c r="U199" i="11"/>
  <c r="AJ198" i="11"/>
  <c r="M198" i="11"/>
  <c r="AB197" i="11"/>
  <c r="G197" i="11"/>
  <c r="U196" i="11"/>
  <c r="AJ195" i="11"/>
  <c r="N195" i="11"/>
  <c r="AB194" i="11"/>
  <c r="F194" i="11"/>
  <c r="U193" i="11"/>
  <c r="AI192" i="11"/>
  <c r="N192" i="11"/>
  <c r="AC191" i="11"/>
  <c r="F191" i="11"/>
  <c r="S190" i="11"/>
  <c r="Z189" i="11"/>
  <c r="AF188" i="11"/>
  <c r="AL187" i="11"/>
  <c r="AK186" i="11"/>
  <c r="AG185" i="11"/>
  <c r="AD184" i="11"/>
  <c r="U183" i="11"/>
  <c r="C182" i="11"/>
  <c r="V180" i="11"/>
  <c r="R178" i="11"/>
  <c r="J176" i="11"/>
  <c r="Z175" i="11"/>
  <c r="AH176" i="11"/>
  <c r="C178" i="11"/>
  <c r="N179" i="11"/>
  <c r="S180" i="11"/>
  <c r="Q181" i="11"/>
  <c r="I182" i="11"/>
  <c r="C183" i="11"/>
  <c r="AE183" i="11"/>
  <c r="V184" i="11"/>
  <c r="H185" i="11"/>
  <c r="AD185" i="11"/>
  <c r="Q186" i="11"/>
  <c r="AL186" i="11"/>
  <c r="AA207" i="11"/>
  <c r="R201" i="11"/>
  <c r="W208" i="11"/>
  <c r="AC193" i="11"/>
  <c r="S181" i="11"/>
  <c r="F195" i="11"/>
  <c r="C204" i="11"/>
  <c r="AA202" i="11"/>
  <c r="N200" i="11"/>
  <c r="AI197" i="11"/>
  <c r="T195" i="11"/>
  <c r="X194" i="11"/>
  <c r="AA193" i="11"/>
  <c r="AK192" i="11"/>
  <c r="J192" i="11"/>
  <c r="M191" i="11"/>
  <c r="T190" i="11"/>
  <c r="T189" i="11"/>
  <c r="N188" i="11"/>
  <c r="D187" i="11"/>
  <c r="Z185" i="11"/>
  <c r="AI183" i="11"/>
  <c r="G182" i="11"/>
  <c r="F180" i="11"/>
  <c r="AI176" i="11"/>
  <c r="Z198" i="11"/>
  <c r="Z210" i="11"/>
  <c r="AL209" i="11"/>
  <c r="R209" i="11"/>
  <c r="AH208" i="11"/>
  <c r="J208" i="11"/>
  <c r="Y207" i="11"/>
  <c r="E207" i="11"/>
  <c r="P206" i="11"/>
  <c r="AF205" i="11"/>
  <c r="L205" i="11"/>
  <c r="X204" i="11"/>
  <c r="D204" i="11"/>
  <c r="S203" i="11"/>
  <c r="AE202" i="11"/>
  <c r="E202" i="11"/>
  <c r="N201" i="11"/>
  <c r="W200" i="11"/>
  <c r="AL199" i="11"/>
  <c r="P199" i="11"/>
  <c r="AD198" i="11"/>
  <c r="H198" i="11"/>
  <c r="W197" i="11"/>
  <c r="AK196" i="11"/>
  <c r="P196" i="11"/>
  <c r="AE195" i="11"/>
  <c r="H195" i="11"/>
  <c r="W194" i="11"/>
  <c r="AK193" i="11"/>
  <c r="O193" i="11"/>
  <c r="AD192" i="11"/>
  <c r="I192" i="11"/>
  <c r="W191" i="11"/>
  <c r="AK190" i="11"/>
  <c r="K190" i="11"/>
  <c r="R189" i="11"/>
  <c r="Z188" i="11"/>
  <c r="AD187" i="11"/>
  <c r="Z186" i="11"/>
  <c r="X185" i="11"/>
  <c r="U184" i="11"/>
  <c r="F183" i="11"/>
  <c r="AA181" i="11"/>
  <c r="C180" i="11"/>
  <c r="AE177" i="11"/>
  <c r="AD175" i="11"/>
  <c r="AL175" i="11"/>
  <c r="G177" i="11"/>
  <c r="N178" i="11"/>
  <c r="W179" i="11"/>
  <c r="AC180" i="11"/>
  <c r="W181" i="11"/>
  <c r="R182" i="11"/>
  <c r="J183" i="11"/>
  <c r="AL183" i="11"/>
  <c r="AB184" i="11"/>
  <c r="N185" i="11"/>
  <c r="AJ185" i="11"/>
  <c r="V186" i="11"/>
  <c r="H187" i="11"/>
  <c r="AC187" i="11"/>
  <c r="AA200" i="11"/>
  <c r="X186" i="11"/>
  <c r="AC199" i="11"/>
  <c r="V193" i="11"/>
  <c r="L190" i="11"/>
  <c r="F185" i="11"/>
  <c r="R176" i="11"/>
  <c r="N209" i="11"/>
  <c r="AF206" i="11"/>
  <c r="T204" i="11"/>
  <c r="AI201" i="11"/>
  <c r="J199" i="11"/>
  <c r="AF196" i="11"/>
  <c r="Q194" i="11"/>
  <c r="C192" i="11"/>
  <c r="K189" i="11"/>
  <c r="P185" i="11"/>
  <c r="R179" i="11"/>
  <c r="R177" i="11"/>
  <c r="AD181" i="11"/>
  <c r="AG184" i="11"/>
  <c r="M187" i="11"/>
  <c r="M188" i="11"/>
  <c r="AG188" i="11"/>
  <c r="U189" i="11"/>
  <c r="E190" i="11"/>
  <c r="Z190" i="11"/>
  <c r="F177" i="11"/>
  <c r="F179" i="11"/>
  <c r="AL180" i="11"/>
  <c r="Z182" i="11"/>
  <c r="AK183" i="11"/>
  <c r="E185" i="11"/>
  <c r="M186" i="11"/>
  <c r="N187" i="11"/>
  <c r="L188" i="11"/>
  <c r="H189" i="11"/>
  <c r="AD189" i="11"/>
  <c r="O190" i="11"/>
  <c r="AI190" i="11"/>
  <c r="O191" i="11"/>
  <c r="AF191" i="11"/>
  <c r="L192" i="11"/>
  <c r="AB192" i="11"/>
  <c r="H193" i="11"/>
  <c r="X193" i="11"/>
  <c r="D194" i="11"/>
  <c r="T194" i="11"/>
  <c r="AK194" i="11"/>
  <c r="Q195" i="11"/>
  <c r="AH195" i="11"/>
  <c r="N196" i="11"/>
  <c r="AD196" i="11"/>
  <c r="J197" i="11"/>
  <c r="Z197" i="11"/>
  <c r="F198" i="11"/>
  <c r="V198" i="11"/>
  <c r="C199" i="11"/>
  <c r="S199" i="11"/>
  <c r="AJ199" i="11"/>
  <c r="P200" i="11"/>
  <c r="AF200" i="11"/>
  <c r="L201" i="11"/>
  <c r="AB201" i="11"/>
  <c r="H202" i="11"/>
  <c r="X202" i="11"/>
  <c r="AI187" i="11"/>
  <c r="S187" i="11"/>
  <c r="C187" i="11"/>
  <c r="W186" i="11"/>
  <c r="G186" i="11"/>
  <c r="AA185" i="11"/>
  <c r="K185" i="11"/>
  <c r="AE184" i="11"/>
  <c r="N184" i="11"/>
  <c r="AC183" i="11"/>
  <c r="G183" i="11"/>
  <c r="V182" i="11"/>
  <c r="AK181" i="11"/>
  <c r="O181" i="11"/>
  <c r="AD180" i="11"/>
  <c r="AI179" i="11"/>
  <c r="C179" i="11"/>
  <c r="G178" i="11"/>
  <c r="K177" i="11"/>
  <c r="O176" i="11"/>
  <c r="S175" i="11"/>
  <c r="L175" i="11"/>
  <c r="AB175" i="11"/>
  <c r="H176" i="11"/>
  <c r="X176" i="11"/>
  <c r="D177" i="11"/>
  <c r="T177" i="11"/>
  <c r="AJ177" i="11"/>
  <c r="P178" i="11"/>
  <c r="AF178" i="11"/>
  <c r="L179" i="11"/>
  <c r="AB179" i="11"/>
  <c r="H180" i="11"/>
  <c r="X180" i="11"/>
  <c r="D181" i="11"/>
  <c r="T181" i="11"/>
  <c r="AJ181" i="11"/>
  <c r="P182" i="11"/>
  <c r="AF182" i="11"/>
  <c r="L183" i="11"/>
  <c r="AB183" i="11"/>
  <c r="H184" i="11"/>
  <c r="I175" i="11"/>
  <c r="Y175" i="11"/>
  <c r="E176" i="11"/>
  <c r="U176" i="11"/>
  <c r="AK176" i="11"/>
  <c r="Q177" i="11"/>
  <c r="AG177" i="11"/>
  <c r="M178" i="11"/>
  <c r="AC178" i="11"/>
  <c r="I179" i="11"/>
  <c r="Y179" i="11"/>
  <c r="E180" i="11"/>
  <c r="U180" i="11"/>
  <c r="M194" i="11"/>
  <c r="H191" i="11"/>
  <c r="AD186" i="11"/>
  <c r="AL178" i="11"/>
  <c r="AH209" i="11"/>
  <c r="U207" i="11"/>
  <c r="D205" i="11"/>
  <c r="Z202" i="11"/>
  <c r="AG199" i="11"/>
  <c r="Q197" i="11"/>
  <c r="C195" i="11"/>
  <c r="Y192" i="11"/>
  <c r="C190" i="11"/>
  <c r="R186" i="11"/>
  <c r="N181" i="11"/>
  <c r="K176" i="11"/>
  <c r="AK180" i="11"/>
  <c r="J184" i="11"/>
  <c r="AB186" i="11"/>
  <c r="I188" i="11"/>
  <c r="AC188" i="11"/>
  <c r="M189" i="11"/>
  <c r="AK189" i="11"/>
  <c r="V190" i="11"/>
  <c r="N176" i="11"/>
  <c r="AA178" i="11"/>
  <c r="AA180" i="11"/>
  <c r="E182" i="11"/>
  <c r="AA183" i="11"/>
  <c r="AH184" i="11"/>
  <c r="AH185" i="11"/>
  <c r="F187" i="11"/>
  <c r="F188" i="11"/>
  <c r="AH188" i="11"/>
  <c r="X189" i="11"/>
  <c r="J190" i="11"/>
  <c r="AE190" i="11"/>
  <c r="K191" i="11"/>
  <c r="AB191" i="11"/>
  <c r="H192" i="11"/>
  <c r="X192" i="11"/>
  <c r="D193" i="11"/>
  <c r="T193" i="11"/>
  <c r="AJ193" i="11"/>
  <c r="P194" i="11"/>
  <c r="AG194" i="11"/>
  <c r="M195" i="11"/>
  <c r="AD195" i="11"/>
  <c r="AL194" i="11"/>
  <c r="T197" i="11"/>
  <c r="M197" i="11"/>
  <c r="AE192" i="11"/>
  <c r="F189" i="11"/>
  <c r="V183" i="11"/>
  <c r="R190" i="11"/>
  <c r="Z208" i="11"/>
  <c r="L206" i="11"/>
  <c r="AJ203" i="11"/>
  <c r="C201" i="11"/>
  <c r="X198" i="11"/>
  <c r="K196" i="11"/>
  <c r="AE193" i="11"/>
  <c r="Q191" i="11"/>
  <c r="S188" i="11"/>
  <c r="G184" i="11"/>
  <c r="N177" i="11"/>
  <c r="Z178" i="11"/>
  <c r="Y182" i="11"/>
  <c r="T185" i="11"/>
  <c r="X187" i="11"/>
  <c r="Q188" i="11"/>
  <c r="E189" i="11"/>
  <c r="Y189" i="11"/>
  <c r="I190" i="11"/>
  <c r="V175" i="11"/>
  <c r="V177" i="11"/>
  <c r="V179" i="11"/>
  <c r="V181" i="11"/>
  <c r="AI182" i="11"/>
  <c r="K184" i="11"/>
  <c r="U185" i="11"/>
  <c r="U186" i="11"/>
  <c r="U187" i="11"/>
  <c r="W188" i="11"/>
  <c r="N189" i="11"/>
  <c r="AI189" i="11"/>
  <c r="U190" i="11"/>
  <c r="C191" i="11"/>
  <c r="T191" i="11"/>
  <c r="AJ191" i="11"/>
  <c r="P192" i="11"/>
  <c r="AF192" i="11"/>
  <c r="L193" i="11"/>
  <c r="AB193" i="11"/>
  <c r="H194" i="11"/>
  <c r="Y194" i="11"/>
  <c r="E195" i="11"/>
  <c r="U195" i="11"/>
  <c r="AL195" i="11"/>
  <c r="R196" i="11"/>
  <c r="AH196" i="11"/>
  <c r="N197" i="11"/>
  <c r="AD197" i="11"/>
  <c r="J198" i="11"/>
  <c r="AA198" i="11"/>
  <c r="G199" i="11"/>
  <c r="W199" i="11"/>
  <c r="D200" i="11"/>
  <c r="T200" i="11"/>
  <c r="AJ200" i="11"/>
  <c r="P201" i="11"/>
  <c r="AF201" i="11"/>
  <c r="L202" i="11"/>
  <c r="C175" i="11"/>
  <c r="AE187" i="11"/>
  <c r="O187" i="11"/>
  <c r="AI186" i="11"/>
  <c r="S186" i="11"/>
  <c r="C186" i="11"/>
  <c r="W185" i="11"/>
  <c r="G185" i="11"/>
  <c r="AA184" i="11"/>
  <c r="I184" i="11"/>
  <c r="W183" i="11"/>
  <c r="AL182" i="11"/>
  <c r="Q182" i="11"/>
  <c r="AE181" i="11"/>
  <c r="J181" i="11"/>
  <c r="W180" i="11"/>
  <c r="AA179" i="11"/>
  <c r="AE178" i="11"/>
  <c r="AI177" i="11"/>
  <c r="C177" i="11"/>
  <c r="G176" i="11"/>
  <c r="K175" i="11"/>
  <c r="P175" i="11"/>
  <c r="AF175" i="11"/>
  <c r="L176" i="11"/>
  <c r="AB176" i="11"/>
  <c r="H177" i="11"/>
  <c r="X177" i="11"/>
  <c r="D178" i="11"/>
  <c r="T178" i="11"/>
  <c r="AJ178" i="11"/>
  <c r="P179" i="11"/>
  <c r="AF179" i="11"/>
  <c r="L180" i="11"/>
  <c r="AB180" i="11"/>
  <c r="H181" i="11"/>
  <c r="X181" i="11"/>
  <c r="D182" i="11"/>
  <c r="T182" i="11"/>
  <c r="AJ182" i="11"/>
  <c r="P183" i="11"/>
  <c r="AF183" i="11"/>
  <c r="L184" i="11"/>
  <c r="M175" i="11"/>
  <c r="AC175" i="11"/>
  <c r="I176" i="11"/>
  <c r="Y176" i="11"/>
  <c r="E177" i="11"/>
  <c r="U177" i="11"/>
  <c r="AK177" i="11"/>
  <c r="Q178" i="11"/>
  <c r="AG178" i="11"/>
  <c r="M179" i="11"/>
  <c r="AC179" i="11"/>
  <c r="I180" i="11"/>
  <c r="Y180" i="11"/>
  <c r="G206" i="11"/>
  <c r="J205" i="11"/>
  <c r="J195" i="11"/>
  <c r="AI191" i="11"/>
  <c r="E188" i="11"/>
  <c r="AC181" i="11"/>
  <c r="R210" i="11"/>
  <c r="F208" i="11"/>
  <c r="AB205" i="11"/>
  <c r="K203" i="11"/>
  <c r="R200" i="11"/>
  <c r="C198" i="11"/>
  <c r="Y195" i="11"/>
  <c r="J193" i="11"/>
  <c r="AF190" i="11"/>
  <c r="T187" i="11"/>
  <c r="AD182" i="11"/>
  <c r="F175" i="11"/>
  <c r="AH179" i="11"/>
  <c r="Q183" i="11"/>
  <c r="E186" i="11"/>
  <c r="AH187" i="11"/>
  <c r="Y188" i="11"/>
  <c r="I189" i="11"/>
  <c r="AC189" i="11"/>
  <c r="Q190" i="11"/>
  <c r="AH175" i="11"/>
  <c r="AH177" i="11"/>
  <c r="N180" i="11"/>
  <c r="AG181" i="11"/>
  <c r="I183" i="11"/>
  <c r="Z184" i="11"/>
  <c r="AB185" i="11"/>
  <c r="AC186" i="11"/>
  <c r="AJ187" i="11"/>
  <c r="AB188" i="11"/>
  <c r="S189" i="11"/>
  <c r="D190" i="11"/>
  <c r="AA190" i="11"/>
  <c r="G191" i="11"/>
  <c r="X191" i="11"/>
  <c r="D192" i="11"/>
  <c r="T192" i="11"/>
  <c r="AJ192" i="11"/>
  <c r="P193" i="11"/>
  <c r="AF193" i="11"/>
  <c r="L194" i="11"/>
  <c r="AC194" i="11"/>
  <c r="I195" i="11"/>
  <c r="Z195" i="11"/>
  <c r="F196" i="11"/>
  <c r="V196" i="11"/>
  <c r="AL196" i="11"/>
  <c r="R197" i="11"/>
  <c r="AH197" i="11"/>
  <c r="N198" i="11"/>
  <c r="AE198" i="11"/>
  <c r="K199" i="11"/>
  <c r="AB199" i="11"/>
  <c r="H200" i="11"/>
  <c r="X200" i="11"/>
  <c r="D201" i="11"/>
  <c r="T201" i="11"/>
  <c r="AJ201" i="11"/>
  <c r="P202" i="11"/>
  <c r="G188" i="11"/>
  <c r="AA187" i="11"/>
  <c r="K187" i="11"/>
  <c r="AE186" i="11"/>
  <c r="O186" i="11"/>
  <c r="AI185" i="11"/>
  <c r="S185" i="11"/>
  <c r="C185" i="11"/>
  <c r="W184" i="11"/>
  <c r="C184" i="11"/>
  <c r="R183" i="11"/>
  <c r="AG182" i="11"/>
  <c r="K182" i="11"/>
  <c r="Z181" i="11"/>
  <c r="E181" i="11"/>
  <c r="O180" i="11"/>
  <c r="S179" i="11"/>
  <c r="W178" i="11"/>
  <c r="AA177" i="11"/>
  <c r="AE176" i="11"/>
  <c r="AI175" i="11"/>
  <c r="D175" i="11"/>
  <c r="T175" i="11"/>
  <c r="AJ175" i="11"/>
  <c r="P176" i="11"/>
  <c r="AF176" i="11"/>
  <c r="L177" i="11"/>
  <c r="AB177" i="11"/>
  <c r="H178" i="11"/>
  <c r="X178" i="11"/>
  <c r="D179" i="11"/>
  <c r="T179" i="11"/>
  <c r="AJ179" i="11"/>
  <c r="P180" i="11"/>
  <c r="AF180" i="11"/>
  <c r="L181" i="11"/>
  <c r="AB181" i="11"/>
  <c r="H182" i="11"/>
  <c r="X182" i="11"/>
  <c r="D183" i="11"/>
  <c r="T183" i="11"/>
  <c r="AJ183" i="11"/>
  <c r="P184" i="11"/>
  <c r="Q175" i="11"/>
  <c r="AG175" i="11"/>
  <c r="M176" i="11"/>
  <c r="AC176" i="11"/>
  <c r="I177" i="11"/>
  <c r="Y177" i="11"/>
  <c r="E178" i="11"/>
  <c r="U178" i="11"/>
  <c r="AK178" i="11"/>
  <c r="Q179" i="11"/>
  <c r="AG179" i="11"/>
  <c r="M180" i="11"/>
  <c r="P190" i="11"/>
  <c r="F197" i="11"/>
  <c r="AI198" i="11"/>
  <c r="AB200" i="11"/>
  <c r="T202" i="11"/>
  <c r="AA186" i="11"/>
  <c r="AI184" i="11"/>
  <c r="AA182" i="11"/>
  <c r="G180" i="11"/>
  <c r="W176" i="11"/>
  <c r="D176" i="11"/>
  <c r="AF177" i="11"/>
  <c r="X179" i="11"/>
  <c r="P181" i="11"/>
  <c r="H183" i="11"/>
  <c r="U175" i="11"/>
  <c r="M177" i="11"/>
  <c r="E179" i="11"/>
  <c r="D202" i="11"/>
  <c r="AI180" i="11"/>
  <c r="X175" i="11"/>
  <c r="H179" i="11"/>
  <c r="E175" i="11"/>
  <c r="AG176" i="11"/>
  <c r="Q180" i="11"/>
  <c r="F202" i="11"/>
  <c r="V197" i="11"/>
  <c r="O199" i="11"/>
  <c r="H201" i="11"/>
  <c r="C188" i="11"/>
  <c r="K186" i="11"/>
  <c r="S184" i="11"/>
  <c r="F182" i="11"/>
  <c r="K179" i="11"/>
  <c r="AA175" i="11"/>
  <c r="T176" i="11"/>
  <c r="L178" i="11"/>
  <c r="D180" i="11"/>
  <c r="AF181" i="11"/>
  <c r="X183" i="11"/>
  <c r="AK175" i="11"/>
  <c r="AC177" i="11"/>
  <c r="U179" i="11"/>
  <c r="AJ180" i="11"/>
  <c r="J196" i="11"/>
  <c r="AL197" i="11"/>
  <c r="AF199" i="11"/>
  <c r="X201" i="11"/>
  <c r="W187" i="11"/>
  <c r="AE185" i="11"/>
  <c r="AH183" i="11"/>
  <c r="U181" i="11"/>
  <c r="O178" i="11"/>
  <c r="H175" i="11"/>
  <c r="AJ176" i="11"/>
  <c r="AB178" i="11"/>
  <c r="T180" i="11"/>
  <c r="L182" i="11"/>
  <c r="D184" i="11"/>
  <c r="Q176" i="11"/>
  <c r="I178" i="11"/>
  <c r="AK179" i="11"/>
  <c r="Z196" i="11"/>
  <c r="R198" i="11"/>
  <c r="L200" i="11"/>
  <c r="G187" i="11"/>
  <c r="O185" i="11"/>
  <c r="M183" i="11"/>
  <c r="S177" i="11"/>
  <c r="P177" i="11"/>
  <c r="AB182" i="11"/>
  <c r="Y178" i="11"/>
  <c r="C44" i="11"/>
  <c r="C48" i="11"/>
  <c r="C43" i="11"/>
  <c r="C45" i="11"/>
  <c r="C47" i="11"/>
  <c r="C50" i="11"/>
  <c r="C46" i="11"/>
  <c r="C12" i="11"/>
  <c r="C16" i="11"/>
  <c r="C20" i="11"/>
  <c r="C24" i="11"/>
  <c r="C28" i="11"/>
  <c r="C32" i="11"/>
  <c r="C36" i="11"/>
  <c r="C40" i="11"/>
  <c r="C6" i="11"/>
  <c r="C19" i="11"/>
  <c r="C31" i="11"/>
  <c r="C35" i="11"/>
  <c r="C9" i="11"/>
  <c r="C13" i="11"/>
  <c r="C17" i="11"/>
  <c r="C21" i="11"/>
  <c r="C25" i="11"/>
  <c r="C29" i="11"/>
  <c r="C33" i="11"/>
  <c r="C37" i="11"/>
  <c r="C41" i="11"/>
  <c r="C15" i="11"/>
  <c r="C23" i="11"/>
  <c r="C39" i="11"/>
  <c r="C10" i="11"/>
  <c r="C14" i="11"/>
  <c r="C18" i="11"/>
  <c r="C22" i="11"/>
  <c r="C26" i="11"/>
  <c r="C30" i="11"/>
  <c r="C34" i="11"/>
  <c r="C38" i="11"/>
  <c r="C7" i="11"/>
  <c r="C11" i="11"/>
  <c r="C27" i="11"/>
  <c r="C8" i="11"/>
  <c r="M43" i="6"/>
  <c r="O43" i="6" s="1"/>
  <c r="M42" i="6"/>
  <c r="O42" i="6" s="1"/>
  <c r="AO15" i="7"/>
  <c r="AO19" i="7" s="1"/>
  <c r="X15" i="7"/>
  <c r="X19" i="7" s="1"/>
  <c r="H15" i="7"/>
  <c r="H19" i="7" s="1"/>
  <c r="BA15" i="7"/>
  <c r="BA19" i="7" s="1"/>
  <c r="AS15" i="7"/>
  <c r="AS19" i="7" s="1"/>
  <c r="AJ15" i="7"/>
  <c r="AJ19" i="7" s="1"/>
  <c r="AF15" i="7"/>
  <c r="AF19" i="7" s="1"/>
  <c r="AB15" i="7"/>
  <c r="AB19" i="7" s="1"/>
  <c r="T15" i="7"/>
  <c r="T19" i="7" s="1"/>
  <c r="P15" i="7"/>
  <c r="P19" i="7" s="1"/>
  <c r="L15" i="7"/>
  <c r="L19" i="7" s="1"/>
  <c r="AY5" i="8"/>
  <c r="AW15" i="7"/>
  <c r="AW19" i="7" s="1"/>
  <c r="AL15" i="7"/>
  <c r="AL19" i="7" s="1"/>
  <c r="R15" i="7"/>
  <c r="R19" i="7" s="1"/>
  <c r="C15" i="7"/>
  <c r="C19" i="7" s="1"/>
  <c r="AZ15" i="7"/>
  <c r="AZ19" i="7" s="1"/>
  <c r="AR15" i="7"/>
  <c r="AR19" i="7" s="1"/>
  <c r="AN15" i="7"/>
  <c r="AN19" i="7" s="1"/>
  <c r="AI15" i="7"/>
  <c r="AI19" i="7" s="1"/>
  <c r="AE15" i="7"/>
  <c r="AE19" i="7" s="1"/>
  <c r="AA15" i="7"/>
  <c r="AA19" i="7" s="1"/>
  <c r="W15" i="7"/>
  <c r="W19" i="7" s="1"/>
  <c r="S15" i="7"/>
  <c r="S19" i="7" s="1"/>
  <c r="O15" i="7"/>
  <c r="O19" i="7" s="1"/>
  <c r="K15" i="7"/>
  <c r="K19" i="7" s="1"/>
  <c r="G15" i="7"/>
  <c r="G19" i="7" s="1"/>
  <c r="AQ15" i="7"/>
  <c r="AQ19" i="7" s="1"/>
  <c r="AH15" i="7"/>
  <c r="AH19" i="7" s="1"/>
  <c r="AD15" i="7"/>
  <c r="AD19" i="7" s="1"/>
  <c r="Z15" i="7"/>
  <c r="Z19" i="7" s="1"/>
  <c r="V15" i="7"/>
  <c r="V19" i="7" s="1"/>
  <c r="N15" i="7"/>
  <c r="N19" i="7" s="1"/>
  <c r="J15" i="7"/>
  <c r="J19" i="7" s="1"/>
  <c r="F15" i="7"/>
  <c r="F19" i="7" s="1"/>
  <c r="AV15" i="7"/>
  <c r="AV19" i="7" s="1"/>
  <c r="AP15" i="7"/>
  <c r="AP19" i="7" s="1"/>
  <c r="AK15" i="7"/>
  <c r="AK19" i="7" s="1"/>
  <c r="AG15" i="7"/>
  <c r="AG19" i="7" s="1"/>
  <c r="AC15" i="7"/>
  <c r="AC19" i="7" s="1"/>
  <c r="Y15" i="7"/>
  <c r="Y19" i="7" s="1"/>
  <c r="U15" i="7"/>
  <c r="U19" i="7" s="1"/>
  <c r="Q15" i="7"/>
  <c r="Q19" i="7" s="1"/>
  <c r="M15" i="7"/>
  <c r="M19" i="7" s="1"/>
  <c r="I15" i="7"/>
  <c r="I19" i="7" s="1"/>
  <c r="D15" i="7"/>
  <c r="D19" i="7" s="1"/>
  <c r="C214" i="11" l="1" a="1"/>
  <c r="C53" i="11"/>
  <c r="C52" i="11"/>
  <c r="AT19" i="7"/>
  <c r="AM19" i="7"/>
  <c r="AA229" i="11" l="1"/>
  <c r="R222" i="11"/>
  <c r="T248" i="11"/>
  <c r="AH216" i="11"/>
  <c r="P243" i="11"/>
  <c r="AB226" i="11"/>
  <c r="P225" i="11"/>
  <c r="AH244" i="11"/>
  <c r="L220" i="11"/>
  <c r="H240" i="11"/>
  <c r="AF243" i="11"/>
  <c r="Q226" i="11"/>
  <c r="X243" i="11"/>
  <c r="AH227" i="11"/>
  <c r="N226" i="11"/>
  <c r="V226" i="11"/>
  <c r="L223" i="11"/>
  <c r="M222" i="11"/>
  <c r="AG230" i="11"/>
  <c r="AF245" i="11"/>
  <c r="H232" i="11"/>
  <c r="G214" i="11"/>
  <c r="J233" i="11"/>
  <c r="T214" i="11"/>
  <c r="V218" i="11"/>
  <c r="U222" i="11"/>
  <c r="K249" i="11"/>
  <c r="U225" i="11"/>
  <c r="AD234" i="11"/>
  <c r="Y233" i="11"/>
  <c r="L217" i="11"/>
  <c r="F232" i="11"/>
  <c r="AA217" i="11"/>
  <c r="M223" i="11"/>
  <c r="O215" i="11"/>
  <c r="M247" i="11"/>
  <c r="X235" i="11"/>
  <c r="Z223" i="11"/>
  <c r="J228" i="11"/>
  <c r="P214" i="11"/>
  <c r="H242" i="11"/>
  <c r="Y219" i="11"/>
  <c r="W240" i="11"/>
  <c r="AE228" i="11"/>
  <c r="AB238" i="11"/>
  <c r="G218" i="11"/>
  <c r="AD232" i="11"/>
  <c r="S218" i="11"/>
  <c r="L247" i="11"/>
  <c r="Q218" i="11"/>
  <c r="O229" i="11"/>
  <c r="AL228" i="11"/>
  <c r="X247" i="11"/>
  <c r="J232" i="11"/>
  <c r="T235" i="11"/>
  <c r="AJ221" i="11"/>
  <c r="Q249" i="11"/>
  <c r="Z247" i="11"/>
  <c r="Q230" i="11"/>
  <c r="D223" i="11"/>
  <c r="T233" i="11"/>
  <c r="J225" i="11"/>
  <c r="K220" i="11"/>
  <c r="F228" i="11"/>
  <c r="O228" i="11"/>
  <c r="AF237" i="11"/>
  <c r="Z229" i="11"/>
  <c r="AG214" i="11"/>
  <c r="O225" i="11"/>
  <c r="D245" i="11"/>
  <c r="H216" i="11"/>
  <c r="F234" i="11"/>
  <c r="AJ242" i="11"/>
  <c r="S227" i="11"/>
  <c r="P248" i="11"/>
  <c r="R215" i="11"/>
  <c r="AJ226" i="11"/>
  <c r="AL239" i="11"/>
  <c r="N238" i="11"/>
  <c r="L248" i="11"/>
  <c r="H215" i="11"/>
  <c r="X221" i="11"/>
  <c r="P238" i="11"/>
  <c r="R234" i="11"/>
  <c r="AA218" i="11"/>
  <c r="AH221" i="11"/>
  <c r="K226" i="11"/>
  <c r="T241" i="11"/>
  <c r="F230" i="11"/>
  <c r="M216" i="11"/>
  <c r="V230" i="11"/>
  <c r="U226" i="11"/>
  <c r="Y217" i="11"/>
  <c r="M224" i="11"/>
  <c r="L249" i="11"/>
  <c r="Y218" i="11"/>
  <c r="N244" i="11"/>
  <c r="Z246" i="11"/>
  <c r="N237" i="11"/>
  <c r="AC249" i="11"/>
  <c r="AF233" i="11"/>
  <c r="I231" i="11"/>
  <c r="O246" i="11"/>
  <c r="W247" i="11"/>
  <c r="E241" i="11"/>
  <c r="E228" i="11"/>
  <c r="C244" i="11"/>
  <c r="AC218" i="11"/>
  <c r="Q220" i="11"/>
  <c r="R228" i="11"/>
  <c r="P244" i="11"/>
  <c r="AF230" i="11"/>
  <c r="D228" i="11"/>
  <c r="N230" i="11"/>
  <c r="R233" i="11"/>
  <c r="P223" i="11"/>
  <c r="E222" i="11"/>
  <c r="AB248" i="11"/>
  <c r="C228" i="11"/>
  <c r="Q222" i="11"/>
  <c r="J227" i="11"/>
  <c r="AI217" i="11"/>
  <c r="AE224" i="11"/>
  <c r="AF239" i="11"/>
  <c r="R226" i="11"/>
  <c r="I224" i="11"/>
  <c r="T236" i="11"/>
  <c r="J229" i="11"/>
  <c r="O216" i="11"/>
  <c r="L216" i="11"/>
  <c r="AA230" i="11"/>
  <c r="AJ241" i="11"/>
  <c r="AH233" i="11"/>
  <c r="AD223" i="11"/>
  <c r="Y216" i="11"/>
  <c r="C227" i="11"/>
  <c r="AK226" i="11"/>
  <c r="T238" i="11"/>
  <c r="D248" i="11"/>
  <c r="R225" i="11"/>
  <c r="U214" i="11"/>
  <c r="P246" i="11"/>
  <c r="E217" i="11"/>
  <c r="X240" i="11"/>
  <c r="AG215" i="11"/>
  <c r="AI215" i="11"/>
  <c r="D239" i="11"/>
  <c r="AD229" i="11"/>
  <c r="AG216" i="11"/>
  <c r="AH247" i="11"/>
  <c r="T230" i="11"/>
  <c r="AI237" i="11"/>
  <c r="T234" i="11"/>
  <c r="I237" i="11"/>
  <c r="AJ227" i="11"/>
  <c r="L231" i="11"/>
  <c r="AL233" i="11"/>
  <c r="E221" i="11"/>
  <c r="AH220" i="11"/>
  <c r="AA216" i="11"/>
  <c r="K230" i="11"/>
  <c r="AF240" i="11"/>
  <c r="F235" i="11"/>
  <c r="N225" i="11"/>
  <c r="AG220" i="11"/>
  <c r="AF214" i="11"/>
  <c r="S248" i="11"/>
  <c r="AH240" i="11"/>
  <c r="AC229" i="11"/>
  <c r="Z245" i="11"/>
  <c r="AE231" i="11"/>
  <c r="AB216" i="11"/>
  <c r="Z231" i="11"/>
  <c r="K222" i="11"/>
  <c r="AA225" i="11"/>
  <c r="AK222" i="11"/>
  <c r="D233" i="11"/>
  <c r="E234" i="11"/>
  <c r="AI218" i="11"/>
  <c r="X237" i="11"/>
  <c r="F229" i="11"/>
  <c r="W226" i="11"/>
  <c r="AG231" i="11"/>
  <c r="AK214" i="11"/>
  <c r="O214" i="11"/>
  <c r="O221" i="11"/>
  <c r="AH218" i="11"/>
  <c r="N214" i="11"/>
  <c r="W239" i="11"/>
  <c r="AD215" i="11"/>
  <c r="Z227" i="11"/>
  <c r="AB244" i="11"/>
  <c r="I225" i="11"/>
  <c r="AL224" i="11"/>
  <c r="AB227" i="11"/>
  <c r="AB235" i="11"/>
  <c r="T225" i="11"/>
  <c r="G230" i="11"/>
  <c r="AA215" i="11"/>
  <c r="R223" i="11"/>
  <c r="T249" i="11"/>
  <c r="I229" i="11"/>
  <c r="G223" i="11"/>
  <c r="X228" i="11"/>
  <c r="D238" i="11"/>
  <c r="AG227" i="11"/>
  <c r="AI225" i="11"/>
  <c r="D242" i="11"/>
  <c r="AC220" i="11"/>
  <c r="Q214" i="11"/>
  <c r="F220" i="11"/>
  <c r="N233" i="11"/>
  <c r="AH246" i="11"/>
  <c r="AD248" i="11"/>
  <c r="AI219" i="11"/>
  <c r="H248" i="11"/>
  <c r="AJ228" i="11"/>
  <c r="N220" i="11"/>
  <c r="M228" i="11"/>
  <c r="Z232" i="11"/>
  <c r="AB218" i="11"/>
  <c r="P237" i="11"/>
  <c r="AF222" i="11"/>
  <c r="Z224" i="11"/>
  <c r="P235" i="11"/>
  <c r="AF244" i="11"/>
  <c r="U216" i="11"/>
  <c r="W234" i="11"/>
  <c r="S240" i="11"/>
  <c r="Z243" i="11"/>
  <c r="D224" i="11"/>
  <c r="D241" i="11"/>
  <c r="AB215" i="11"/>
  <c r="AI228" i="11"/>
  <c r="AJ217" i="11"/>
  <c r="S219" i="11"/>
  <c r="T242" i="11"/>
  <c r="V225" i="11"/>
  <c r="AA220" i="11"/>
  <c r="AB231" i="11"/>
  <c r="H249" i="11"/>
  <c r="I217" i="11"/>
  <c r="S220" i="11"/>
  <c r="AL230" i="11"/>
  <c r="Z220" i="11"/>
  <c r="AH228" i="11"/>
  <c r="S249" i="11"/>
  <c r="C247" i="11"/>
  <c r="AK244" i="11"/>
  <c r="AE216" i="11"/>
  <c r="R230" i="11"/>
  <c r="S221" i="11"/>
  <c r="AJ225" i="11"/>
  <c r="P241" i="11"/>
  <c r="AH230" i="11"/>
  <c r="Y221" i="11"/>
  <c r="G226" i="11"/>
  <c r="AK230" i="11"/>
  <c r="T244" i="11"/>
  <c r="AL225" i="11"/>
  <c r="P226" i="11"/>
  <c r="F224" i="11"/>
  <c r="L238" i="11"/>
  <c r="T218" i="11"/>
  <c r="Q231" i="11"/>
  <c r="Z230" i="11"/>
  <c r="X216" i="11"/>
  <c r="AE238" i="11"/>
  <c r="R238" i="11"/>
  <c r="N248" i="11"/>
  <c r="M241" i="11"/>
  <c r="AK239" i="11"/>
  <c r="AC240" i="11"/>
  <c r="G225" i="11"/>
  <c r="AJ222" i="11"/>
  <c r="E245" i="11"/>
  <c r="L233" i="11"/>
  <c r="M246" i="11"/>
  <c r="AC222" i="11"/>
  <c r="AH215" i="11"/>
  <c r="V231" i="11"/>
  <c r="L241" i="11"/>
  <c r="E226" i="11"/>
  <c r="E225" i="11"/>
  <c r="Q219" i="11"/>
  <c r="P245" i="11"/>
  <c r="I228" i="11"/>
  <c r="AA222" i="11"/>
  <c r="D244" i="11"/>
  <c r="C221" i="11"/>
  <c r="O217" i="11"/>
  <c r="V229" i="11"/>
  <c r="AD214" i="11"/>
  <c r="C222" i="11"/>
  <c r="X244" i="11"/>
  <c r="L219" i="11"/>
  <c r="F216" i="11"/>
  <c r="H241" i="11"/>
  <c r="AH223" i="11"/>
  <c r="T220" i="11"/>
  <c r="R220" i="11"/>
  <c r="AJ233" i="11"/>
  <c r="L244" i="11"/>
  <c r="R231" i="11"/>
  <c r="AH219" i="11"/>
  <c r="V215" i="11"/>
  <c r="T215" i="11"/>
  <c r="E230" i="11"/>
  <c r="AJ240" i="11"/>
  <c r="AH234" i="11"/>
  <c r="AI220" i="11"/>
  <c r="AC224" i="11"/>
  <c r="AL232" i="11"/>
  <c r="L221" i="11"/>
  <c r="AJ248" i="11"/>
  <c r="G216" i="11"/>
  <c r="C223" i="11"/>
  <c r="X242" i="11"/>
  <c r="J226" i="11"/>
  <c r="AE217" i="11"/>
  <c r="AI244" i="11"/>
  <c r="T222" i="11"/>
  <c r="AB229" i="11"/>
  <c r="U249" i="11"/>
  <c r="W222" i="11"/>
  <c r="AJ224" i="11"/>
  <c r="D237" i="11"/>
  <c r="AH229" i="11"/>
  <c r="E214" i="11"/>
  <c r="AI223" i="11"/>
  <c r="AF219" i="11"/>
  <c r="I233" i="11"/>
  <c r="D243" i="11"/>
  <c r="R232" i="11"/>
  <c r="AL222" i="11"/>
  <c r="AC217" i="11"/>
  <c r="E220" i="11"/>
  <c r="F247" i="11"/>
  <c r="U238" i="11"/>
  <c r="L224" i="11"/>
  <c r="I243" i="11"/>
  <c r="L242" i="11"/>
  <c r="X223" i="11"/>
  <c r="Y224" i="11"/>
  <c r="J242" i="11"/>
  <c r="AE225" i="11"/>
  <c r="X249" i="11"/>
  <c r="AJ249" i="11"/>
  <c r="G227" i="11"/>
  <c r="U218" i="11"/>
  <c r="AC215" i="11"/>
  <c r="F227" i="11"/>
  <c r="AL229" i="11"/>
  <c r="W223" i="11"/>
  <c r="X224" i="11"/>
  <c r="AE234" i="11"/>
  <c r="R229" i="11"/>
  <c r="T239" i="11"/>
  <c r="G242" i="11"/>
  <c r="D220" i="11"/>
  <c r="AC219" i="11"/>
  <c r="Z225" i="11"/>
  <c r="X236" i="11"/>
  <c r="Q223" i="11"/>
  <c r="H239" i="11"/>
  <c r="V214" i="11"/>
  <c r="H246" i="11"/>
  <c r="H233" i="11"/>
  <c r="C224" i="11"/>
  <c r="AK217" i="11"/>
  <c r="AG222" i="11"/>
  <c r="AJ238" i="11"/>
  <c r="M219" i="11"/>
  <c r="AB239" i="11"/>
  <c r="Y220" i="11"/>
  <c r="AB249" i="11"/>
  <c r="K224" i="11"/>
  <c r="AF246" i="11"/>
  <c r="J223" i="11"/>
  <c r="H228" i="11"/>
  <c r="L218" i="11"/>
  <c r="V223" i="11"/>
  <c r="N235" i="11"/>
  <c r="AG243" i="11"/>
  <c r="AH217" i="11"/>
  <c r="AD228" i="11"/>
  <c r="Q227" i="11"/>
  <c r="N217" i="11"/>
  <c r="D236" i="11"/>
  <c r="AD226" i="11"/>
  <c r="T228" i="11"/>
  <c r="AB242" i="11"/>
  <c r="E218" i="11"/>
  <c r="G217" i="11"/>
  <c r="K223" i="11"/>
  <c r="AL231" i="11"/>
  <c r="AC242" i="11"/>
  <c r="Y244" i="11"/>
  <c r="AA249" i="11"/>
  <c r="G221" i="11"/>
  <c r="AI227" i="11"/>
  <c r="AJ246" i="11"/>
  <c r="I216" i="11"/>
  <c r="AF238" i="11"/>
  <c r="H214" i="11"/>
  <c r="AF226" i="11"/>
  <c r="D246" i="11"/>
  <c r="D221" i="11"/>
  <c r="AC227" i="11"/>
  <c r="AB236" i="11"/>
  <c r="AD230" i="11"/>
  <c r="T229" i="11"/>
  <c r="AJ214" i="11"/>
  <c r="AK221" i="11"/>
  <c r="X232" i="11"/>
  <c r="P222" i="11"/>
  <c r="AI245" i="11"/>
  <c r="V235" i="11"/>
  <c r="P221" i="11"/>
  <c r="L235" i="11"/>
  <c r="V222" i="11"/>
  <c r="AK225" i="11"/>
  <c r="AJ229" i="11"/>
  <c r="AJ244" i="11"/>
  <c r="N227" i="11"/>
  <c r="U217" i="11"/>
  <c r="T216" i="11"/>
  <c r="AF234" i="11"/>
  <c r="P247" i="11"/>
  <c r="AB219" i="11"/>
  <c r="AJ236" i="11"/>
  <c r="AG218" i="11"/>
  <c r="J235" i="11"/>
  <c r="T224" i="11"/>
  <c r="L237" i="11"/>
  <c r="R224" i="11"/>
  <c r="AG217" i="11"/>
  <c r="AI231" i="11"/>
  <c r="AK228" i="11"/>
  <c r="AK232" i="11"/>
  <c r="D214" i="11"/>
  <c r="M245" i="11"/>
  <c r="AA227" i="11"/>
  <c r="E237" i="11"/>
  <c r="P231" i="11"/>
  <c r="C249" i="11"/>
  <c r="AI236" i="11"/>
  <c r="E248" i="11"/>
  <c r="W219" i="11"/>
  <c r="X220" i="11"/>
  <c r="J234" i="11"/>
  <c r="AB237" i="11"/>
  <c r="R221" i="11"/>
  <c r="AA221" i="11"/>
  <c r="T221" i="11"/>
  <c r="P239" i="11"/>
  <c r="F219" i="11"/>
  <c r="AL226" i="11"/>
  <c r="L239" i="11"/>
  <c r="Q215" i="11"/>
  <c r="F222" i="11"/>
  <c r="AH231" i="11"/>
  <c r="AB214" i="11"/>
  <c r="AC228" i="11"/>
  <c r="P249" i="11"/>
  <c r="I221" i="11"/>
  <c r="H224" i="11"/>
  <c r="AJ245" i="11"/>
  <c r="W215" i="11"/>
  <c r="O224" i="11"/>
  <c r="S224" i="11"/>
  <c r="H237" i="11"/>
  <c r="AB246" i="11"/>
  <c r="V228" i="11"/>
  <c r="G215" i="11"/>
  <c r="AA219" i="11"/>
  <c r="Z219" i="11"/>
  <c r="O233" i="11"/>
  <c r="L243" i="11"/>
  <c r="N231" i="11"/>
  <c r="AL214" i="11"/>
  <c r="AC232" i="11"/>
  <c r="AH225" i="11"/>
  <c r="K219" i="11"/>
  <c r="Z228" i="11"/>
  <c r="S222" i="11"/>
  <c r="S228" i="11"/>
  <c r="X246" i="11"/>
  <c r="C220" i="11"/>
  <c r="AG221" i="11"/>
  <c r="I241" i="11"/>
  <c r="AG247" i="11"/>
  <c r="I249" i="11"/>
  <c r="J241" i="11"/>
  <c r="K244" i="11"/>
  <c r="F217" i="11"/>
  <c r="AF241" i="11"/>
  <c r="F225" i="11"/>
  <c r="W214" i="11"/>
  <c r="L226" i="11"/>
  <c r="AB223" i="11"/>
  <c r="AJ235" i="11"/>
  <c r="AB245" i="11"/>
  <c r="J230" i="11"/>
  <c r="R219" i="11"/>
  <c r="I214" i="11"/>
  <c r="AK216" i="11"/>
  <c r="U245" i="11"/>
  <c r="Y235" i="11"/>
  <c r="P217" i="11"/>
  <c r="AD239" i="11"/>
  <c r="F221" i="11"/>
  <c r="V233" i="11"/>
  <c r="L222" i="11"/>
  <c r="AI214" i="11"/>
  <c r="M227" i="11"/>
  <c r="AF249" i="11"/>
  <c r="T237" i="11"/>
  <c r="AH222" i="11"/>
  <c r="G234" i="11"/>
  <c r="D229" i="11"/>
  <c r="P230" i="11"/>
  <c r="AB240" i="11"/>
  <c r="G231" i="11"/>
  <c r="M234" i="11"/>
  <c r="Y225" i="11"/>
  <c r="Z222" i="11"/>
  <c r="Z218" i="11"/>
  <c r="K221" i="11"/>
  <c r="S237" i="11"/>
  <c r="M220" i="11"/>
  <c r="N224" i="11"/>
  <c r="Z233" i="11"/>
  <c r="V224" i="11"/>
  <c r="AH248" i="11"/>
  <c r="AI221" i="11"/>
  <c r="Z237" i="11"/>
  <c r="AK215" i="11"/>
  <c r="S217" i="11"/>
  <c r="M215" i="11"/>
  <c r="AD224" i="11"/>
  <c r="J231" i="11"/>
  <c r="AC216" i="11"/>
  <c r="D249" i="11"/>
  <c r="AG223" i="11"/>
  <c r="AG219" i="11"/>
  <c r="AD216" i="11"/>
  <c r="Y222" i="11"/>
  <c r="R244" i="11"/>
  <c r="T246" i="11"/>
  <c r="AA226" i="11"/>
  <c r="AA214" i="11"/>
  <c r="W232" i="11"/>
  <c r="C215" i="11"/>
  <c r="S233" i="11"/>
  <c r="AC236" i="11"/>
  <c r="C226" i="11"/>
  <c r="AH237" i="11"/>
  <c r="J222" i="11"/>
  <c r="C232" i="11"/>
  <c r="AJ239" i="11"/>
  <c r="D247" i="11"/>
  <c r="F231" i="11"/>
  <c r="AL223" i="11"/>
  <c r="I222" i="11"/>
  <c r="H220" i="11"/>
  <c r="M218" i="11"/>
  <c r="AA247" i="11"/>
  <c r="Z241" i="11"/>
  <c r="AK233" i="11"/>
  <c r="H221" i="11"/>
  <c r="AL243" i="11"/>
  <c r="AI233" i="11"/>
  <c r="AL247" i="11"/>
  <c r="S235" i="11"/>
  <c r="G244" i="11"/>
  <c r="M244" i="11"/>
  <c r="R217" i="11"/>
  <c r="U239" i="11"/>
  <c r="AJ219" i="11"/>
  <c r="F214" i="11"/>
  <c r="Q216" i="11"/>
  <c r="C216" i="11"/>
  <c r="Q217" i="11"/>
  <c r="M248" i="11"/>
  <c r="AC244" i="11"/>
  <c r="C239" i="11"/>
  <c r="AJ232" i="11"/>
  <c r="AF223" i="11"/>
  <c r="K247" i="11"/>
  <c r="AE240" i="11"/>
  <c r="AG232" i="11"/>
  <c r="V249" i="11"/>
  <c r="K241" i="11"/>
  <c r="AG228" i="11"/>
  <c r="K242" i="11"/>
  <c r="AD219" i="11"/>
  <c r="U232" i="11"/>
  <c r="AE247" i="11"/>
  <c r="I238" i="11"/>
  <c r="AA224" i="11"/>
  <c r="U244" i="11"/>
  <c r="O240" i="11"/>
  <c r="G236" i="11"/>
  <c r="AE230" i="11"/>
  <c r="N223" i="11"/>
  <c r="Y248" i="11"/>
  <c r="J244" i="11"/>
  <c r="AA238" i="11"/>
  <c r="T232" i="11"/>
  <c r="G220" i="11"/>
  <c r="Y245" i="11"/>
  <c r="Q238" i="11"/>
  <c r="I226" i="11"/>
  <c r="I245" i="11"/>
  <c r="E235" i="11"/>
  <c r="AA242" i="11"/>
  <c r="L232" i="11"/>
  <c r="R216" i="11"/>
  <c r="Y242" i="11"/>
  <c r="I235" i="11"/>
  <c r="T223" i="11"/>
  <c r="J249" i="11"/>
  <c r="E246" i="11"/>
  <c r="Q242" i="11"/>
  <c r="J238" i="11"/>
  <c r="U233" i="11"/>
  <c r="P227" i="11"/>
  <c r="O249" i="11"/>
  <c r="C245" i="11"/>
  <c r="R239" i="11"/>
  <c r="G233" i="11"/>
  <c r="AL216" i="11"/>
  <c r="O244" i="11"/>
  <c r="C237" i="11"/>
  <c r="AL221" i="11"/>
  <c r="N239" i="11"/>
  <c r="AJ230" i="11"/>
  <c r="J219" i="11"/>
  <c r="AH245" i="11"/>
  <c r="K240" i="11"/>
  <c r="X234" i="11"/>
  <c r="W225" i="11"/>
  <c r="AC225" i="11"/>
  <c r="AD249" i="11"/>
  <c r="W246" i="11"/>
  <c r="AG242" i="11"/>
  <c r="Z238" i="11"/>
  <c r="AC233" i="11"/>
  <c r="W224" i="11"/>
  <c r="AI247" i="11"/>
  <c r="N243" i="11"/>
  <c r="AE237" i="11"/>
  <c r="H229" i="11"/>
  <c r="AH243" i="11"/>
  <c r="O238" i="11"/>
  <c r="AK231" i="11"/>
  <c r="AL220" i="11"/>
  <c r="G249" i="11"/>
  <c r="AL244" i="11"/>
  <c r="AA240" i="11"/>
  <c r="V236" i="11"/>
  <c r="S231" i="11"/>
  <c r="E224" i="11"/>
  <c r="Z215" i="11"/>
  <c r="AE227" i="11"/>
  <c r="AE215" i="11"/>
  <c r="AK246" i="11"/>
  <c r="W243" i="11"/>
  <c r="Q239" i="11"/>
  <c r="S234" i="11"/>
  <c r="S225" i="11"/>
  <c r="E244" i="11"/>
  <c r="AI239" i="11"/>
  <c r="W235" i="11"/>
  <c r="H230" i="11"/>
  <c r="G222" i="11"/>
  <c r="K215" i="11"/>
  <c r="J247" i="11"/>
  <c r="F244" i="11"/>
  <c r="Z221" i="11"/>
  <c r="AH226" i="11"/>
  <c r="X222" i="11"/>
  <c r="H243" i="11"/>
  <c r="Z226" i="11"/>
  <c r="N218" i="11"/>
  <c r="AF235" i="11"/>
  <c r="D218" i="11"/>
  <c r="F233" i="11"/>
  <c r="V232" i="11"/>
  <c r="U215" i="11"/>
  <c r="AI216" i="11"/>
  <c r="T217" i="11"/>
  <c r="U234" i="11"/>
  <c r="U237" i="11"/>
  <c r="N232" i="11"/>
  <c r="M232" i="11"/>
  <c r="L240" i="11"/>
  <c r="N219" i="11"/>
  <c r="O219" i="11"/>
  <c r="N215" i="11"/>
  <c r="V216" i="11"/>
  <c r="U221" i="11"/>
  <c r="F215" i="11"/>
  <c r="W218" i="11"/>
  <c r="P220" i="11"/>
  <c r="AD221" i="11"/>
  <c r="AH224" i="11"/>
  <c r="AJ216" i="11"/>
  <c r="AD231" i="11"/>
  <c r="N234" i="11"/>
  <c r="AJ215" i="11"/>
  <c r="X227" i="11"/>
  <c r="F226" i="11"/>
  <c r="H236" i="11"/>
  <c r="T240" i="11"/>
  <c r="AG226" i="11"/>
  <c r="I215" i="11"/>
  <c r="W216" i="11"/>
  <c r="G219" i="11"/>
  <c r="X238" i="11"/>
  <c r="AL218" i="11"/>
  <c r="J248" i="11"/>
  <c r="AE246" i="11"/>
  <c r="G224" i="11"/>
  <c r="O223" i="11"/>
  <c r="K217" i="11"/>
  <c r="X233" i="11"/>
  <c r="AI224" i="11"/>
  <c r="P234" i="11"/>
  <c r="AB241" i="11"/>
  <c r="AF248" i="11"/>
  <c r="N229" i="11"/>
  <c r="AE221" i="11"/>
  <c r="U219" i="11"/>
  <c r="J217" i="11"/>
  <c r="E216" i="11"/>
  <c r="U246" i="11"/>
  <c r="AG239" i="11"/>
  <c r="U231" i="11"/>
  <c r="AE249" i="11"/>
  <c r="AG241" i="11"/>
  <c r="E231" i="11"/>
  <c r="Q245" i="11"/>
  <c r="W229" i="11"/>
  <c r="AH239" i="11"/>
  <c r="G239" i="11"/>
  <c r="R249" i="11"/>
  <c r="Q236" i="11"/>
  <c r="J221" i="11"/>
  <c r="AC221" i="11"/>
  <c r="Y214" i="11"/>
  <c r="I223" i="11"/>
  <c r="Y215" i="11"/>
  <c r="S247" i="11"/>
  <c r="K243" i="11"/>
  <c r="AA237" i="11"/>
  <c r="H231" i="11"/>
  <c r="P219" i="11"/>
  <c r="AG245" i="11"/>
  <c r="AL238" i="11"/>
  <c r="C230" i="11"/>
  <c r="AD247" i="11"/>
  <c r="AH238" i="11"/>
  <c r="AF217" i="11"/>
  <c r="Y239" i="11"/>
  <c r="S243" i="11"/>
  <c r="I227" i="11"/>
  <c r="R245" i="11"/>
  <c r="AE235" i="11"/>
  <c r="H217" i="11"/>
  <c r="V243" i="11"/>
  <c r="M239" i="11"/>
  <c r="D235" i="11"/>
  <c r="Q229" i="11"/>
  <c r="J220" i="11"/>
  <c r="R247" i="11"/>
  <c r="AK242" i="11"/>
  <c r="Q237" i="11"/>
  <c r="O230" i="11"/>
  <c r="AK249" i="11"/>
  <c r="I244" i="11"/>
  <c r="C236" i="11"/>
  <c r="AJ218" i="11"/>
  <c r="C243" i="11"/>
  <c r="I230" i="11"/>
  <c r="N240" i="11"/>
  <c r="G229" i="11"/>
  <c r="Q248" i="11"/>
  <c r="G241" i="11"/>
  <c r="C233" i="11"/>
  <c r="AL217" i="11"/>
  <c r="R248" i="11"/>
  <c r="K245" i="11"/>
  <c r="O241" i="11"/>
  <c r="F237" i="11"/>
  <c r="G232" i="11"/>
  <c r="AB224" i="11"/>
  <c r="O248" i="11"/>
  <c r="Y243" i="11"/>
  <c r="F238" i="11"/>
  <c r="X230" i="11"/>
  <c r="AC248" i="11"/>
  <c r="AE242" i="11"/>
  <c r="AC234" i="11"/>
  <c r="L228" i="11"/>
  <c r="V237" i="11"/>
  <c r="AK227" i="11"/>
  <c r="S214" i="11"/>
  <c r="Q244" i="11"/>
  <c r="AI238" i="11"/>
  <c r="Q232" i="11"/>
  <c r="F223" i="11"/>
  <c r="AA223" i="11"/>
  <c r="AK248" i="11"/>
  <c r="AE245" i="11"/>
  <c r="AE241" i="11"/>
  <c r="Y237" i="11"/>
  <c r="E232" i="11"/>
  <c r="AE220" i="11"/>
  <c r="AC246" i="11"/>
  <c r="AL241" i="11"/>
  <c r="J236" i="11"/>
  <c r="C225" i="11"/>
  <c r="U242" i="11"/>
  <c r="AK236" i="11"/>
  <c r="AI229" i="11"/>
  <c r="Z216" i="11"/>
  <c r="K248" i="11"/>
  <c r="AE243" i="11"/>
  <c r="Z239" i="11"/>
  <c r="U235" i="11"/>
  <c r="AG229" i="11"/>
  <c r="V221" i="11"/>
  <c r="AB232" i="11"/>
  <c r="AB225" i="11"/>
  <c r="N249" i="11"/>
  <c r="G246" i="11"/>
  <c r="V242" i="11"/>
  <c r="M238" i="11"/>
  <c r="O232" i="11"/>
  <c r="AD222" i="11"/>
  <c r="F243" i="11"/>
  <c r="AC238" i="11"/>
  <c r="O234" i="11"/>
  <c r="AB228" i="11"/>
  <c r="J218" i="11"/>
  <c r="W249" i="11"/>
  <c r="S246" i="11"/>
  <c r="J243" i="11"/>
  <c r="W231" i="11"/>
  <c r="N216" i="11"/>
  <c r="AF220" i="11"/>
  <c r="AD227" i="11"/>
  <c r="K229" i="11"/>
  <c r="AB243" i="11"/>
  <c r="E223" i="11"/>
  <c r="T219" i="11"/>
  <c r="H244" i="11"/>
  <c r="AF242" i="11"/>
  <c r="P215" i="11"/>
  <c r="D240" i="11"/>
  <c r="AE222" i="11"/>
  <c r="D219" i="11"/>
  <c r="AJ231" i="11"/>
  <c r="AF225" i="11"/>
  <c r="AL234" i="11"/>
  <c r="J224" i="11"/>
  <c r="P240" i="11"/>
  <c r="X225" i="11"/>
  <c r="AA234" i="11"/>
  <c r="AF221" i="11"/>
  <c r="H245" i="11"/>
  <c r="AJ243" i="11"/>
  <c r="Q246" i="11"/>
  <c r="W238" i="11"/>
  <c r="E240" i="11"/>
  <c r="T247" i="11"/>
  <c r="R227" i="11"/>
  <c r="K234" i="11"/>
  <c r="H227" i="11"/>
  <c r="U230" i="11"/>
  <c r="W227" i="11"/>
  <c r="I220" i="11"/>
  <c r="X245" i="11"/>
  <c r="F218" i="11"/>
  <c r="AE233" i="11"/>
  <c r="Z236" i="11"/>
  <c r="AA236" i="11"/>
  <c r="AB217" i="11"/>
  <c r="AJ247" i="11"/>
  <c r="M214" i="11"/>
  <c r="N236" i="11"/>
  <c r="G243" i="11"/>
  <c r="V246" i="11"/>
  <c r="AA241" i="11"/>
  <c r="AD246" i="11"/>
  <c r="L225" i="11"/>
  <c r="L227" i="11"/>
  <c r="P236" i="11"/>
  <c r="T243" i="11"/>
  <c r="Z234" i="11"/>
  <c r="V227" i="11"/>
  <c r="K218" i="11"/>
  <c r="M217" i="11"/>
  <c r="K214" i="11"/>
  <c r="Z249" i="11"/>
  <c r="F245" i="11"/>
  <c r="AL237" i="11"/>
  <c r="W228" i="11"/>
  <c r="C248" i="11"/>
  <c r="S239" i="11"/>
  <c r="M226" i="11"/>
  <c r="W242" i="11"/>
  <c r="H222" i="11"/>
  <c r="P233" i="11"/>
  <c r="Y234" i="11"/>
  <c r="I246" i="11"/>
  <c r="Y231" i="11"/>
  <c r="AF218" i="11"/>
  <c r="AK219" i="11"/>
  <c r="AD220" i="11"/>
  <c r="Q221" i="11"/>
  <c r="AG249" i="11"/>
  <c r="AA246" i="11"/>
  <c r="AK241" i="11"/>
  <c r="R236" i="11"/>
  <c r="C229" i="11"/>
  <c r="J214" i="11"/>
  <c r="Z244" i="11"/>
  <c r="AH236" i="11"/>
  <c r="AI226" i="11"/>
  <c r="AL245" i="11"/>
  <c r="AC235" i="11"/>
  <c r="G248" i="11"/>
  <c r="AA235" i="11"/>
  <c r="G240" i="11"/>
  <c r="V220" i="11"/>
  <c r="U243" i="11"/>
  <c r="D232" i="11"/>
  <c r="F246" i="11"/>
  <c r="R242" i="11"/>
  <c r="K238" i="11"/>
  <c r="AA233" i="11"/>
  <c r="T227" i="11"/>
  <c r="K216" i="11"/>
  <c r="R246" i="11"/>
  <c r="Y241" i="11"/>
  <c r="AG235" i="11"/>
  <c r="Q228" i="11"/>
  <c r="W248" i="11"/>
  <c r="E242" i="11"/>
  <c r="H234" i="11"/>
  <c r="F249" i="11"/>
  <c r="I240" i="11"/>
  <c r="U224" i="11"/>
  <c r="AK237" i="11"/>
  <c r="H223" i="11"/>
  <c r="Y246" i="11"/>
  <c r="E239" i="11"/>
  <c r="S230" i="11"/>
  <c r="X217" i="11"/>
  <c r="Y247" i="11"/>
  <c r="S244" i="11"/>
  <c r="M240" i="11"/>
  <c r="E236" i="11"/>
  <c r="AC230" i="11"/>
  <c r="AB221" i="11"/>
  <c r="I247" i="11"/>
  <c r="O242" i="11"/>
  <c r="U236" i="11"/>
  <c r="Y226" i="11"/>
  <c r="N247" i="11"/>
  <c r="AK240" i="11"/>
  <c r="AI230" i="11"/>
  <c r="M243" i="11"/>
  <c r="AL235" i="11"/>
  <c r="AK223" i="11"/>
  <c r="V248" i="11"/>
  <c r="E243" i="11"/>
  <c r="M237" i="11"/>
  <c r="Y230" i="11"/>
  <c r="V219" i="11"/>
  <c r="AJ220" i="11"/>
  <c r="I248" i="11"/>
  <c r="AE244" i="11"/>
  <c r="AD240" i="11"/>
  <c r="M236" i="11"/>
  <c r="M230" i="11"/>
  <c r="AI249" i="11"/>
  <c r="AD245" i="11"/>
  <c r="Z240" i="11"/>
  <c r="AB233" i="11"/>
  <c r="W220" i="11"/>
  <c r="F241" i="11"/>
  <c r="Q235" i="11"/>
  <c r="U227" i="11"/>
  <c r="AE218" i="11"/>
  <c r="E247" i="11"/>
  <c r="AI242" i="11"/>
  <c r="AD238" i="11"/>
  <c r="C234" i="11"/>
  <c r="K228" i="11"/>
  <c r="AD218" i="11"/>
  <c r="O231" i="11"/>
  <c r="U223" i="11"/>
  <c r="U248" i="11"/>
  <c r="O245" i="11"/>
  <c r="S241" i="11"/>
  <c r="K237" i="11"/>
  <c r="W230" i="11"/>
  <c r="X218" i="11"/>
  <c r="AI241" i="11"/>
  <c r="AD237" i="11"/>
  <c r="E233" i="11"/>
  <c r="O226" i="11"/>
  <c r="L214" i="11"/>
  <c r="AG248" i="11"/>
  <c r="W245" i="11"/>
  <c r="S242" i="11"/>
  <c r="L246" i="11"/>
  <c r="T245" i="11"/>
  <c r="K225" i="11"/>
  <c r="H247" i="11"/>
  <c r="P242" i="11"/>
  <c r="D217" i="11"/>
  <c r="AK234" i="11"/>
  <c r="V234" i="11"/>
  <c r="AE229" i="11"/>
  <c r="Y228" i="11"/>
  <c r="AG237" i="11"/>
  <c r="AE214" i="11"/>
  <c r="AH232" i="11"/>
  <c r="U220" i="11"/>
  <c r="AG224" i="11"/>
  <c r="I239" i="11"/>
  <c r="N242" i="11"/>
  <c r="P218" i="11"/>
  <c r="Y240" i="11"/>
  <c r="Z242" i="11"/>
  <c r="P232" i="11"/>
  <c r="AF216" i="11"/>
  <c r="Q241" i="11"/>
  <c r="Y249" i="11"/>
  <c r="M225" i="11"/>
  <c r="G247" i="11"/>
  <c r="D215" i="11"/>
  <c r="AL249" i="11"/>
  <c r="AJ234" i="11"/>
  <c r="C241" i="11"/>
  <c r="AG238" i="11"/>
  <c r="AE219" i="11"/>
  <c r="AF228" i="11"/>
  <c r="AI243" i="11"/>
  <c r="AI248" i="11"/>
  <c r="X214" i="11"/>
  <c r="AH214" i="11"/>
  <c r="AF232" i="11"/>
  <c r="AL219" i="11"/>
  <c r="AI235" i="11"/>
  <c r="AD236" i="11"/>
  <c r="AK247" i="11"/>
  <c r="F240" i="11"/>
  <c r="AL236" i="11"/>
  <c r="K233" i="11"/>
  <c r="E229" i="11"/>
  <c r="AB222" i="11"/>
  <c r="C214" i="11"/>
  <c r="AA232" i="11"/>
  <c r="D226" i="11"/>
  <c r="J245" i="11"/>
  <c r="F242" i="11"/>
  <c r="AK238" i="11"/>
  <c r="AD235" i="11"/>
  <c r="AC231" i="11"/>
  <c r="AE226" i="11"/>
  <c r="C219" i="11"/>
  <c r="D216" i="11"/>
  <c r="F248" i="11"/>
  <c r="AC245" i="11"/>
  <c r="O243" i="11"/>
  <c r="AL240" i="11"/>
  <c r="Y238" i="11"/>
  <c r="K236" i="11"/>
  <c r="Q233" i="11"/>
  <c r="L230" i="11"/>
  <c r="H226" i="11"/>
  <c r="AB220" i="11"/>
  <c r="R214" i="11"/>
  <c r="AC237" i="11"/>
  <c r="W241" i="11"/>
  <c r="AL215" i="11"/>
  <c r="S232" i="11"/>
  <c r="L236" i="11"/>
  <c r="M221" i="11"/>
  <c r="X248" i="11"/>
  <c r="AK220" i="11"/>
  <c r="AF247" i="11"/>
  <c r="V238" i="11"/>
  <c r="AI232" i="11"/>
  <c r="X239" i="11"/>
  <c r="AD233" i="11"/>
  <c r="AL227" i="11"/>
  <c r="AD241" i="11"/>
  <c r="Y229" i="11"/>
  <c r="AD225" i="11"/>
  <c r="Z248" i="11"/>
  <c r="K246" i="11"/>
  <c r="V247" i="11"/>
  <c r="AC226" i="11"/>
  <c r="I219" i="11"/>
  <c r="AB234" i="11"/>
  <c r="M235" i="11"/>
  <c r="V245" i="11"/>
  <c r="V240" i="11"/>
  <c r="J237" i="11"/>
  <c r="S245" i="11"/>
  <c r="AL246" i="11"/>
  <c r="E238" i="11"/>
  <c r="AA244" i="11"/>
  <c r="AG246" i="11"/>
  <c r="M229" i="11"/>
  <c r="AG234" i="11"/>
  <c r="E227" i="11"/>
  <c r="O247" i="11"/>
  <c r="J215" i="11"/>
  <c r="AA239" i="11"/>
  <c r="AD244" i="11"/>
  <c r="V239" i="11"/>
  <c r="C246" i="11"/>
  <c r="S226" i="11"/>
  <c r="AC247" i="11"/>
  <c r="AA228" i="11"/>
  <c r="T231" i="11"/>
  <c r="AG244" i="11"/>
  <c r="O239" i="11"/>
  <c r="F236" i="11"/>
  <c r="K232" i="11"/>
  <c r="Y227" i="11"/>
  <c r="O220" i="11"/>
  <c r="S236" i="11"/>
  <c r="M231" i="11"/>
  <c r="AJ223" i="11"/>
  <c r="Z214" i="11"/>
  <c r="N241" i="11"/>
  <c r="G238" i="11"/>
  <c r="AI234" i="11"/>
  <c r="AB230" i="11"/>
  <c r="H225" i="11"/>
  <c r="AF215" i="11"/>
  <c r="AH249" i="11"/>
  <c r="U247" i="11"/>
  <c r="G245" i="11"/>
  <c r="AD242" i="11"/>
  <c r="Q240" i="11"/>
  <c r="C238" i="11"/>
  <c r="Z235" i="11"/>
  <c r="Y232" i="11"/>
  <c r="S229" i="11"/>
  <c r="AK224" i="11"/>
  <c r="H219" i="11"/>
  <c r="P224" i="11"/>
  <c r="J239" i="11"/>
  <c r="N222" i="11"/>
  <c r="AF236" i="11"/>
  <c r="V217" i="11"/>
  <c r="AB247" i="11"/>
  <c r="Z217" i="11"/>
  <c r="X241" i="11"/>
  <c r="AJ237" i="11"/>
  <c r="V241" i="11"/>
  <c r="AK218" i="11"/>
  <c r="AC223" i="11"/>
  <c r="AC243" i="11"/>
  <c r="AL242" i="11"/>
  <c r="I236" i="11"/>
  <c r="H238" i="11"/>
  <c r="L215" i="11"/>
  <c r="AD243" i="11"/>
  <c r="Y236" i="11"/>
  <c r="X226" i="11"/>
  <c r="S216" i="11"/>
  <c r="E249" i="11"/>
  <c r="T226" i="11"/>
  <c r="O222" i="11"/>
  <c r="U229" i="11"/>
  <c r="L229" i="11"/>
  <c r="I232" i="11"/>
  <c r="C240" i="11"/>
  <c r="J240" i="11"/>
  <c r="S215" i="11"/>
  <c r="G237" i="11"/>
  <c r="R243" i="11"/>
  <c r="J216" i="11"/>
  <c r="AI222" i="11"/>
  <c r="U241" i="11"/>
  <c r="R241" i="11"/>
  <c r="C217" i="11"/>
  <c r="K235" i="11"/>
  <c r="F239" i="11"/>
  <c r="W233" i="11"/>
  <c r="AH241" i="11"/>
  <c r="X215" i="11"/>
  <c r="W244" i="11"/>
  <c r="AE236" i="11"/>
  <c r="Q224" i="11"/>
  <c r="AC241" i="11"/>
  <c r="S238" i="11"/>
  <c r="O235" i="11"/>
  <c r="K231" i="11"/>
  <c r="AG225" i="11"/>
  <c r="O218" i="11"/>
  <c r="R235" i="11"/>
  <c r="AF229" i="11"/>
  <c r="N221" i="11"/>
  <c r="AA243" i="11"/>
  <c r="U240" i="11"/>
  <c r="O237" i="11"/>
  <c r="AG233" i="11"/>
  <c r="X229" i="11"/>
  <c r="Y223" i="11"/>
  <c r="X219" i="11"/>
  <c r="M249" i="11"/>
  <c r="AI246" i="11"/>
  <c r="V244" i="11"/>
  <c r="I242" i="11"/>
  <c r="AE239" i="11"/>
  <c r="R237" i="11"/>
  <c r="C235" i="11"/>
  <c r="AF231" i="11"/>
  <c r="U228" i="11"/>
  <c r="AE223" i="11"/>
  <c r="W217" i="11"/>
  <c r="AA231" i="11"/>
  <c r="M242" i="11"/>
  <c r="AL248" i="11"/>
  <c r="D222" i="11"/>
  <c r="E219" i="11"/>
  <c r="S223" i="11"/>
  <c r="AC214" i="11"/>
  <c r="G235" i="11"/>
  <c r="N228" i="11"/>
  <c r="D225" i="11"/>
  <c r="AF227" i="11"/>
  <c r="C242" i="11"/>
  <c r="L245" i="11"/>
  <c r="E215" i="11"/>
  <c r="AH235" i="11"/>
  <c r="H218" i="11"/>
  <c r="P229" i="11"/>
  <c r="I218" i="11"/>
  <c r="AA245" i="11"/>
  <c r="AE248" i="11"/>
  <c r="Q243" i="11"/>
  <c r="O236" i="11"/>
  <c r="N245" i="11"/>
  <c r="Q225" i="11"/>
  <c r="L234" i="11"/>
  <c r="C231" i="11"/>
  <c r="H235" i="11"/>
  <c r="D227" i="11"/>
  <c r="K239" i="11"/>
  <c r="J246" i="11"/>
  <c r="AK245" i="11"/>
  <c r="M233" i="11"/>
  <c r="AK235" i="11"/>
  <c r="Q247" i="11"/>
  <c r="K227" i="11"/>
  <c r="X231" i="11"/>
  <c r="AF224" i="11"/>
  <c r="W237" i="11"/>
  <c r="AK229" i="11"/>
  <c r="R240" i="11"/>
  <c r="AI240" i="11"/>
  <c r="R218" i="11"/>
  <c r="AG240" i="11"/>
  <c r="Q234" i="11"/>
  <c r="D230" i="11"/>
  <c r="P216" i="11"/>
  <c r="D234" i="11"/>
  <c r="G228" i="11"/>
  <c r="AD217" i="11"/>
  <c r="AH242" i="11"/>
  <c r="AC239" i="11"/>
  <c r="W236" i="11"/>
  <c r="AE232" i="11"/>
  <c r="P228" i="11"/>
  <c r="W221" i="11"/>
  <c r="C218" i="11"/>
  <c r="AA248" i="11"/>
  <c r="N246" i="11"/>
  <c r="AK243" i="11"/>
  <c r="AG236" i="11"/>
  <c r="I234" i="11"/>
  <c r="D231" i="11"/>
  <c r="O227" i="11"/>
  <c r="AX19" i="7"/>
  <c r="AU19" i="7"/>
  <c r="D47" i="1"/>
  <c r="C47" i="1"/>
  <c r="D40" i="1"/>
  <c r="D48" i="1" s="1"/>
  <c r="C40" i="1"/>
  <c r="AS6" i="1"/>
  <c r="AW6" i="1" s="1"/>
  <c r="AL6" i="1"/>
  <c r="AW5" i="1"/>
  <c r="BA5" i="1" s="1"/>
  <c r="AS5" i="1"/>
  <c r="AL5" i="1"/>
  <c r="AX5" i="1" l="1"/>
  <c r="AT5" i="1"/>
  <c r="C253" i="11" a="1"/>
  <c r="C48" i="1"/>
  <c r="BB5" i="1"/>
  <c r="G46" i="6"/>
  <c r="G45" i="6"/>
  <c r="L45" i="6" s="1"/>
  <c r="E46" i="6"/>
  <c r="E45" i="6"/>
  <c r="J45" i="6" s="1"/>
  <c r="F46" i="6"/>
  <c r="F45" i="6"/>
  <c r="K45" i="6" s="1"/>
  <c r="D46" i="6"/>
  <c r="D45" i="6"/>
  <c r="I45" i="6" s="1"/>
  <c r="BB19" i="7"/>
  <c r="BC19" i="7" s="1"/>
  <c r="AY19" i="7"/>
  <c r="BA6" i="1"/>
  <c r="BB6" i="1" s="1"/>
  <c r="AX6" i="1"/>
  <c r="AK277" i="11" l="1"/>
  <c r="AD261" i="11"/>
  <c r="AK275" i="11"/>
  <c r="V276" i="11"/>
  <c r="C282" i="11"/>
  <c r="Y278" i="11"/>
  <c r="J260" i="11"/>
  <c r="AI263" i="11"/>
  <c r="G258" i="11"/>
  <c r="AG258" i="11"/>
  <c r="AD270" i="11"/>
  <c r="P259" i="11"/>
  <c r="N263" i="11"/>
  <c r="Y264" i="11"/>
  <c r="AL287" i="11"/>
  <c r="M281" i="11"/>
  <c r="F260" i="11"/>
  <c r="AG279" i="11"/>
  <c r="E283" i="11"/>
  <c r="AE276" i="11"/>
  <c r="N278" i="11"/>
  <c r="AA281" i="11"/>
  <c r="K281" i="11"/>
  <c r="G283" i="11"/>
  <c r="C271" i="11"/>
  <c r="F264" i="11"/>
  <c r="O272" i="11"/>
  <c r="L278" i="11"/>
  <c r="AI270" i="11"/>
  <c r="V261" i="11"/>
  <c r="AJ285" i="11"/>
  <c r="L257" i="11"/>
  <c r="Z264" i="11"/>
  <c r="AE264" i="11"/>
  <c r="AA282" i="11"/>
  <c r="L281" i="11"/>
  <c r="W276" i="11"/>
  <c r="U286" i="11"/>
  <c r="O259" i="11"/>
  <c r="K276" i="11"/>
  <c r="W259" i="11"/>
  <c r="M276" i="11"/>
  <c r="I286" i="11"/>
  <c r="H273" i="11"/>
  <c r="V259" i="11"/>
  <c r="AA285" i="11"/>
  <c r="AL276" i="11"/>
  <c r="AD285" i="11"/>
  <c r="F274" i="11"/>
  <c r="T269" i="11"/>
  <c r="R264" i="11"/>
  <c r="AA269" i="11"/>
  <c r="C267" i="11"/>
  <c r="AC257" i="11"/>
  <c r="N276" i="11"/>
  <c r="K265" i="11"/>
  <c r="Q286" i="11"/>
  <c r="U280" i="11"/>
  <c r="R282" i="11"/>
  <c r="C270" i="11"/>
  <c r="I271" i="11"/>
  <c r="O261" i="11"/>
  <c r="I257" i="11"/>
  <c r="Y275" i="11"/>
  <c r="L254" i="11"/>
  <c r="I275" i="11"/>
  <c r="E259" i="11"/>
  <c r="E253" i="11"/>
  <c r="AI283" i="11"/>
  <c r="AL271" i="11"/>
  <c r="AH258" i="11"/>
  <c r="F255" i="11"/>
  <c r="D283" i="11"/>
  <c r="V270" i="11"/>
  <c r="AC279" i="11"/>
  <c r="Q270" i="11"/>
  <c r="G265" i="11"/>
  <c r="AK283" i="11"/>
  <c r="H288" i="11"/>
  <c r="AB254" i="11"/>
  <c r="P274" i="11"/>
  <c r="AJ267" i="11"/>
  <c r="AC259" i="11"/>
  <c r="T288" i="11"/>
  <c r="I264" i="11"/>
  <c r="O253" i="11"/>
  <c r="D272" i="11"/>
  <c r="P277" i="11"/>
  <c r="P287" i="11"/>
  <c r="Z268" i="11"/>
  <c r="Q269" i="11"/>
  <c r="O268" i="11"/>
  <c r="W279" i="11"/>
  <c r="O254" i="11"/>
  <c r="K288" i="11"/>
  <c r="AG269" i="11"/>
  <c r="AF282" i="11"/>
  <c r="T287" i="11"/>
  <c r="V281" i="11"/>
  <c r="AL280" i="11"/>
  <c r="O287" i="11"/>
  <c r="I283" i="11"/>
  <c r="AF256" i="11"/>
  <c r="AG280" i="11"/>
  <c r="G263" i="11"/>
  <c r="T285" i="11"/>
  <c r="F265" i="11"/>
  <c r="M254" i="11"/>
  <c r="AH287" i="11"/>
  <c r="E258" i="11"/>
  <c r="D261" i="11"/>
  <c r="AB286" i="11"/>
  <c r="L275" i="11"/>
  <c r="D270" i="11"/>
  <c r="AH281" i="11"/>
  <c r="W282" i="11"/>
  <c r="AC272" i="11"/>
  <c r="C284" i="11"/>
  <c r="J283" i="11"/>
  <c r="AG271" i="11"/>
  <c r="AI272" i="11"/>
  <c r="P256" i="11"/>
  <c r="I280" i="11"/>
  <c r="G254" i="11"/>
  <c r="AA260" i="11"/>
  <c r="T263" i="11"/>
  <c r="AI284" i="11"/>
  <c r="G256" i="11"/>
  <c r="AF285" i="11"/>
  <c r="AC258" i="11"/>
  <c r="C274" i="11"/>
  <c r="O257" i="11"/>
  <c r="I265" i="11"/>
  <c r="AF263" i="11"/>
  <c r="H264" i="11"/>
  <c r="O278" i="11"/>
  <c r="O270" i="11"/>
  <c r="AB272" i="11"/>
  <c r="AK262" i="11"/>
  <c r="X256" i="11"/>
  <c r="AG274" i="11"/>
  <c r="G279" i="11"/>
  <c r="AK258" i="11"/>
  <c r="K253" i="11"/>
  <c r="AE270" i="11"/>
  <c r="AH259" i="11"/>
  <c r="AD268" i="11"/>
  <c r="D287" i="11"/>
  <c r="T275" i="11"/>
  <c r="P262" i="11"/>
  <c r="C283" i="11"/>
  <c r="L288" i="11"/>
  <c r="X270" i="11"/>
  <c r="C256" i="11"/>
  <c r="AI261" i="11"/>
  <c r="D266" i="11"/>
  <c r="J279" i="11"/>
  <c r="L268" i="11"/>
  <c r="AE287" i="11"/>
  <c r="S255" i="11"/>
  <c r="AH274" i="11"/>
  <c r="L284" i="11"/>
  <c r="AF266" i="11"/>
  <c r="R271" i="11"/>
  <c r="AJ263" i="11"/>
  <c r="X281" i="11"/>
  <c r="AH273" i="11"/>
  <c r="AJ272" i="11"/>
  <c r="C261" i="11"/>
  <c r="P284" i="11"/>
  <c r="M285" i="11"/>
  <c r="N287" i="11"/>
  <c r="F263" i="11"/>
  <c r="P280" i="11"/>
  <c r="AH267" i="11"/>
  <c r="V264" i="11"/>
  <c r="Z282" i="11"/>
  <c r="P276" i="11"/>
  <c r="AD287" i="11"/>
  <c r="AG266" i="11"/>
  <c r="G269" i="11"/>
  <c r="AD254" i="11"/>
  <c r="W265" i="11"/>
  <c r="K261" i="11"/>
  <c r="L287" i="11"/>
  <c r="F273" i="11"/>
  <c r="F267" i="11"/>
  <c r="AJ260" i="11"/>
  <c r="S257" i="11"/>
  <c r="P253" i="11"/>
  <c r="F271" i="11"/>
  <c r="T253" i="11"/>
  <c r="V265" i="11"/>
  <c r="AH283" i="11"/>
  <c r="E268" i="11"/>
  <c r="G285" i="11"/>
  <c r="AK287" i="11"/>
  <c r="AB263" i="11"/>
  <c r="R286" i="11"/>
  <c r="AA276" i="11"/>
  <c r="AE288" i="11"/>
  <c r="W271" i="11"/>
  <c r="Y261" i="11"/>
  <c r="AC255" i="11"/>
  <c r="S256" i="11"/>
  <c r="V263" i="11"/>
  <c r="X280" i="11"/>
  <c r="G270" i="11"/>
  <c r="T284" i="11"/>
  <c r="L285" i="11"/>
  <c r="J278" i="11"/>
  <c r="AC276" i="11"/>
  <c r="V275" i="11"/>
  <c r="W285" i="11"/>
  <c r="Q281" i="11"/>
  <c r="AE269" i="11"/>
  <c r="AJ271" i="11"/>
  <c r="I261" i="11"/>
  <c r="AK255" i="11"/>
  <c r="AG260" i="11"/>
  <c r="H263" i="11"/>
  <c r="X259" i="11"/>
  <c r="J274" i="11"/>
  <c r="AB275" i="11"/>
  <c r="E257" i="11"/>
  <c r="M258" i="11"/>
  <c r="AL268" i="11"/>
  <c r="R276" i="11"/>
  <c r="S277" i="11"/>
  <c r="AC286" i="11"/>
  <c r="AK263" i="11"/>
  <c r="AB269" i="11"/>
  <c r="L253" i="11"/>
  <c r="C273" i="11"/>
  <c r="M269" i="11"/>
  <c r="N286" i="11"/>
  <c r="S269" i="11"/>
  <c r="K255" i="11"/>
  <c r="Z283" i="11"/>
  <c r="Y273" i="11"/>
  <c r="M256" i="11"/>
  <c r="S287" i="11"/>
  <c r="L270" i="11"/>
  <c r="D278" i="11"/>
  <c r="Y255" i="11"/>
  <c r="AF278" i="11"/>
  <c r="R272" i="11"/>
  <c r="O285" i="11"/>
  <c r="U265" i="11"/>
  <c r="F278" i="11"/>
  <c r="R280" i="11"/>
  <c r="J285" i="11"/>
  <c r="G276" i="11"/>
  <c r="C279" i="11"/>
  <c r="O275" i="11"/>
  <c r="T265" i="11"/>
  <c r="X265" i="11"/>
  <c r="AD282" i="11"/>
  <c r="H277" i="11"/>
  <c r="I282" i="11"/>
  <c r="D282" i="11"/>
  <c r="W261" i="11"/>
  <c r="C262" i="11"/>
  <c r="AJ279" i="11"/>
  <c r="R259" i="11"/>
  <c r="AD253" i="11"/>
  <c r="Q258" i="11"/>
  <c r="L272" i="11"/>
  <c r="R277" i="11"/>
  <c r="P265" i="11"/>
  <c r="AJ264" i="11"/>
  <c r="Z259" i="11"/>
  <c r="T281" i="11"/>
  <c r="S279" i="11"/>
  <c r="AB257" i="11"/>
  <c r="AH285" i="11"/>
  <c r="D277" i="11"/>
  <c r="T264" i="11"/>
  <c r="W278" i="11"/>
  <c r="F268" i="11"/>
  <c r="Z270" i="11"/>
  <c r="N277" i="11"/>
  <c r="H255" i="11"/>
  <c r="K259" i="11"/>
  <c r="T274" i="11"/>
  <c r="AD271" i="11"/>
  <c r="J267" i="11"/>
  <c r="L256" i="11"/>
  <c r="J272" i="11"/>
  <c r="N265" i="11"/>
  <c r="P264" i="11"/>
  <c r="O282" i="11"/>
  <c r="J282" i="11"/>
  <c r="AE282" i="11"/>
  <c r="Q283" i="11"/>
  <c r="K284" i="11"/>
  <c r="M278" i="11"/>
  <c r="I262" i="11"/>
  <c r="AE260" i="11"/>
  <c r="AA265" i="11"/>
  <c r="AD255" i="11"/>
  <c r="AJ254" i="11"/>
  <c r="Z276" i="11"/>
  <c r="V255" i="11"/>
  <c r="Z257" i="11"/>
  <c r="K264" i="11"/>
  <c r="T276" i="11"/>
  <c r="AA270" i="11"/>
  <c r="M259" i="11"/>
  <c r="K254" i="11"/>
  <c r="AA279" i="11"/>
  <c r="AJ269" i="11"/>
  <c r="I274" i="11"/>
  <c r="G275" i="11"/>
  <c r="F253" i="11"/>
  <c r="AL262" i="11"/>
  <c r="AJ274" i="11"/>
  <c r="AC271" i="11"/>
  <c r="I260" i="11"/>
  <c r="C288" i="11"/>
  <c r="N266" i="11"/>
  <c r="H253" i="11"/>
  <c r="D275" i="11"/>
  <c r="C263" i="11"/>
  <c r="G266" i="11"/>
  <c r="Y262" i="11"/>
  <c r="AI279" i="11"/>
  <c r="AL258" i="11"/>
  <c r="Z274" i="11"/>
  <c r="S275" i="11"/>
  <c r="AI280" i="11"/>
  <c r="AD277" i="11"/>
  <c r="I287" i="11"/>
  <c r="O281" i="11"/>
  <c r="AK276" i="11"/>
  <c r="F285" i="11"/>
  <c r="J253" i="11"/>
  <c r="W281" i="11"/>
  <c r="L264" i="11"/>
  <c r="N264" i="11"/>
  <c r="AJ266" i="11"/>
  <c r="E256" i="11"/>
  <c r="AJ280" i="11"/>
  <c r="AE263" i="11"/>
  <c r="P283" i="11"/>
  <c r="AC288" i="11"/>
  <c r="V269" i="11"/>
  <c r="K274" i="11"/>
  <c r="M272" i="11"/>
  <c r="J255" i="11"/>
  <c r="S254" i="11"/>
  <c r="Q264" i="11"/>
  <c r="U268" i="11"/>
  <c r="E288" i="11"/>
  <c r="H257" i="11"/>
  <c r="E254" i="11"/>
  <c r="C281" i="11"/>
  <c r="F286" i="11"/>
  <c r="AI262" i="11"/>
  <c r="T261" i="11"/>
  <c r="L260" i="11"/>
  <c r="V254" i="11"/>
  <c r="H280" i="11"/>
  <c r="C260" i="11"/>
  <c r="L280" i="11"/>
  <c r="G264" i="11"/>
  <c r="Z269" i="11"/>
  <c r="AK269" i="11"/>
  <c r="AE255" i="11"/>
  <c r="I256" i="11"/>
  <c r="AI267" i="11"/>
  <c r="AF283" i="11"/>
  <c r="N259" i="11"/>
  <c r="Q253" i="11"/>
  <c r="I268" i="11"/>
  <c r="AL263" i="11"/>
  <c r="O260" i="11"/>
  <c r="E273" i="11"/>
  <c r="R273" i="11"/>
  <c r="R254" i="11"/>
  <c r="AG253" i="11"/>
  <c r="D262" i="11"/>
  <c r="AL267" i="11"/>
  <c r="AE267" i="11"/>
  <c r="M286" i="11"/>
  <c r="U264" i="11"/>
  <c r="AF284" i="11"/>
  <c r="Q265" i="11"/>
  <c r="AH255" i="11"/>
  <c r="D255" i="11"/>
  <c r="J275" i="11"/>
  <c r="AK288" i="11"/>
  <c r="E255" i="11"/>
  <c r="T279" i="11"/>
  <c r="AI260" i="11"/>
  <c r="Z256" i="11"/>
  <c r="L261" i="11"/>
  <c r="G261" i="11"/>
  <c r="AL255" i="11"/>
  <c r="AF262" i="11"/>
  <c r="I253" i="11"/>
  <c r="AH270" i="11"/>
  <c r="V274" i="11"/>
  <c r="K263" i="11"/>
  <c r="AI285" i="11"/>
  <c r="AF271" i="11"/>
  <c r="F275" i="11"/>
  <c r="AI288" i="11"/>
  <c r="H262" i="11"/>
  <c r="AK280" i="11"/>
  <c r="G282" i="11"/>
  <c r="Q282" i="11"/>
  <c r="K278" i="11"/>
  <c r="T280" i="11"/>
  <c r="Q261" i="11"/>
  <c r="AI276" i="11"/>
  <c r="M265" i="11"/>
  <c r="F288" i="11"/>
  <c r="U266" i="11"/>
  <c r="C277" i="11"/>
  <c r="X268" i="11"/>
  <c r="AH256" i="11"/>
  <c r="AA266" i="11"/>
  <c r="W253" i="11"/>
  <c r="AD258" i="11"/>
  <c r="AK270" i="11"/>
  <c r="AF275" i="11"/>
  <c r="H286" i="11"/>
  <c r="J270" i="11"/>
  <c r="N268" i="11"/>
  <c r="Q287" i="11"/>
  <c r="J257" i="11"/>
  <c r="O274" i="11"/>
  <c r="U257" i="11"/>
  <c r="V262" i="11"/>
  <c r="AK260" i="11"/>
  <c r="AI275" i="11"/>
  <c r="L282" i="11"/>
  <c r="AD278" i="11"/>
  <c r="M287" i="11"/>
  <c r="L271" i="11"/>
  <c r="W263" i="11"/>
  <c r="Q273" i="11"/>
  <c r="V272" i="11"/>
  <c r="D268" i="11"/>
  <c r="K260" i="11"/>
  <c r="AD260" i="11"/>
  <c r="H275" i="11"/>
  <c r="J287" i="11"/>
  <c r="Y254" i="11"/>
  <c r="I269" i="11"/>
  <c r="E271" i="11"/>
  <c r="F279" i="11"/>
  <c r="AD274" i="11"/>
  <c r="L259" i="11"/>
  <c r="V257" i="11"/>
  <c r="H281" i="11"/>
  <c r="Q288" i="11"/>
  <c r="AJ281" i="11"/>
  <c r="AA264" i="11"/>
  <c r="Z266" i="11"/>
  <c r="AI264" i="11"/>
  <c r="AF261" i="11"/>
  <c r="AA259" i="11"/>
  <c r="AH269" i="11"/>
  <c r="M280" i="11"/>
  <c r="I267" i="11"/>
  <c r="L283" i="11"/>
  <c r="J265" i="11"/>
  <c r="AL261" i="11"/>
  <c r="AH271" i="11"/>
  <c r="N281" i="11"/>
  <c r="P271" i="11"/>
  <c r="M264" i="11"/>
  <c r="AJ273" i="11"/>
  <c r="AF267" i="11"/>
  <c r="F269" i="11"/>
  <c r="E280" i="11"/>
  <c r="J266" i="11"/>
  <c r="AK265" i="11"/>
  <c r="T273" i="11"/>
  <c r="AC268" i="11"/>
  <c r="Z288" i="11"/>
  <c r="Q260" i="11"/>
  <c r="U282" i="11"/>
  <c r="I279" i="11"/>
  <c r="U275" i="11"/>
  <c r="AD279" i="11"/>
  <c r="K267" i="11"/>
  <c r="W284" i="11"/>
  <c r="AF254" i="11"/>
  <c r="C285" i="11"/>
  <c r="Z260" i="11"/>
  <c r="AF268" i="11"/>
  <c r="AF270" i="11"/>
  <c r="X263" i="11"/>
  <c r="AG261" i="11"/>
  <c r="Q266" i="11"/>
  <c r="I255" i="11"/>
  <c r="P260" i="11"/>
  <c r="L276" i="11"/>
  <c r="AB276" i="11"/>
  <c r="AJ284" i="11"/>
  <c r="K258" i="11"/>
  <c r="L265" i="11"/>
  <c r="AH276" i="11"/>
  <c r="AL286" i="11"/>
  <c r="K286" i="11"/>
  <c r="N262" i="11"/>
  <c r="J288" i="11"/>
  <c r="J258" i="11"/>
  <c r="AH282" i="11"/>
  <c r="S273" i="11"/>
  <c r="G267" i="11"/>
  <c r="AG275" i="11"/>
  <c r="H282" i="11"/>
  <c r="D257" i="11"/>
  <c r="AI255" i="11"/>
  <c r="N271" i="11"/>
  <c r="O258" i="11"/>
  <c r="AJ282" i="11"/>
  <c r="T286" i="11"/>
  <c r="U269" i="11"/>
  <c r="F257" i="11"/>
  <c r="AB256" i="11"/>
  <c r="K256" i="11"/>
  <c r="E270" i="11"/>
  <c r="P258" i="11"/>
  <c r="Q268" i="11"/>
  <c r="C272" i="11"/>
  <c r="AK266" i="11"/>
  <c r="C264" i="11"/>
  <c r="M277" i="11"/>
  <c r="R261" i="11"/>
  <c r="M261" i="11"/>
  <c r="M262" i="11"/>
  <c r="Q257" i="11"/>
  <c r="AF276" i="11"/>
  <c r="X260" i="11"/>
  <c r="AK253" i="11"/>
  <c r="R262" i="11"/>
  <c r="H287" i="11"/>
  <c r="D280" i="11"/>
  <c r="C286" i="11"/>
  <c r="T257" i="11"/>
  <c r="AH254" i="11"/>
  <c r="L258" i="11"/>
  <c r="AC263" i="11"/>
  <c r="AH268" i="11"/>
  <c r="AD280" i="11"/>
  <c r="K285" i="11"/>
  <c r="AB273" i="11"/>
  <c r="J276" i="11"/>
  <c r="AA283" i="11"/>
  <c r="E266" i="11"/>
  <c r="AD283" i="11"/>
  <c r="Z285" i="11"/>
  <c r="N269" i="11"/>
  <c r="L255" i="11"/>
  <c r="AI254" i="11"/>
  <c r="AF279" i="11"/>
  <c r="P275" i="11"/>
  <c r="P272" i="11"/>
  <c r="AI265" i="11"/>
  <c r="Y280" i="11"/>
  <c r="S283" i="11"/>
  <c r="E282" i="11"/>
  <c r="Q274" i="11"/>
  <c r="X257" i="11"/>
  <c r="AJ262" i="11"/>
  <c r="S268" i="11"/>
  <c r="R279" i="11"/>
  <c r="AC280" i="11"/>
  <c r="M288" i="11"/>
  <c r="AJ288" i="11"/>
  <c r="Q262" i="11"/>
  <c r="H267" i="11"/>
  <c r="AL270" i="11"/>
  <c r="T268" i="11"/>
  <c r="AF273" i="11"/>
  <c r="P270" i="11"/>
  <c r="F261" i="11"/>
  <c r="Z258" i="11"/>
  <c r="I288" i="11"/>
  <c r="Y274" i="11"/>
  <c r="M257" i="11"/>
  <c r="C255" i="11"/>
  <c r="AE286" i="11"/>
  <c r="E274" i="11"/>
  <c r="G272" i="11"/>
  <c r="Z277" i="11"/>
  <c r="E263" i="11"/>
  <c r="F283" i="11"/>
  <c r="W260" i="11"/>
  <c r="N255" i="11"/>
  <c r="AB282" i="11"/>
  <c r="AF281" i="11"/>
  <c r="D258" i="11"/>
  <c r="J263" i="11"/>
  <c r="AJ276" i="11"/>
  <c r="V280" i="11"/>
  <c r="AK257" i="11"/>
  <c r="AC262" i="11"/>
  <c r="AC282" i="11"/>
  <c r="AL281" i="11"/>
  <c r="J256" i="11"/>
  <c r="Y253" i="11"/>
  <c r="I266" i="11"/>
  <c r="AJ257" i="11"/>
  <c r="F277" i="11"/>
  <c r="AE280" i="11"/>
  <c r="AG268" i="11"/>
  <c r="S285" i="11"/>
  <c r="AE265" i="11"/>
  <c r="J284" i="11"/>
  <c r="H265" i="11"/>
  <c r="AB267" i="11"/>
  <c r="X269" i="11"/>
  <c r="H270" i="11"/>
  <c r="AA253" i="11"/>
  <c r="AD263" i="11"/>
  <c r="S276" i="11"/>
  <c r="M260" i="11"/>
  <c r="H268" i="11"/>
  <c r="Y284" i="11"/>
  <c r="AH264" i="11"/>
  <c r="AC281" i="11"/>
  <c r="R257" i="11"/>
  <c r="U262" i="11"/>
  <c r="R281" i="11"/>
  <c r="P268" i="11"/>
  <c r="AK274" i="11"/>
  <c r="C266" i="11"/>
  <c r="AL284" i="11"/>
  <c r="AG287" i="11"/>
  <c r="R268" i="11"/>
  <c r="O263" i="11"/>
  <c r="O288" i="11"/>
  <c r="G273" i="11"/>
  <c r="I254" i="11"/>
  <c r="Y276" i="11"/>
  <c r="V283" i="11"/>
  <c r="Y283" i="11"/>
  <c r="AB253" i="11"/>
  <c r="Z280" i="11"/>
  <c r="O283" i="11"/>
  <c r="AA287" i="11"/>
  <c r="M273" i="11"/>
  <c r="N273" i="11"/>
  <c r="U285" i="11"/>
  <c r="AC287" i="11"/>
  <c r="C258" i="11"/>
  <c r="L262" i="11"/>
  <c r="L286" i="11"/>
  <c r="H254" i="11"/>
  <c r="AA254" i="11"/>
  <c r="D263" i="11"/>
  <c r="L277" i="11"/>
  <c r="X283" i="11"/>
  <c r="D276" i="11"/>
  <c r="AG263" i="11"/>
  <c r="Q280" i="11"/>
  <c r="AG277" i="11"/>
  <c r="N283" i="11"/>
  <c r="O255" i="11"/>
  <c r="K269" i="11"/>
  <c r="H261" i="11"/>
  <c r="R285" i="11"/>
  <c r="V287" i="11"/>
  <c r="W269" i="11"/>
  <c r="Y271" i="11"/>
  <c r="AG283" i="11"/>
  <c r="X288" i="11"/>
  <c r="J262" i="11"/>
  <c r="AD269" i="11"/>
  <c r="E276" i="11"/>
  <c r="AA258" i="11"/>
  <c r="U284" i="11"/>
  <c r="Q255" i="11"/>
  <c r="I284" i="11"/>
  <c r="AG281" i="11"/>
  <c r="J286" i="11"/>
  <c r="AH265" i="11"/>
  <c r="V271" i="11"/>
  <c r="L279" i="11"/>
  <c r="W277" i="11"/>
  <c r="I259" i="11"/>
  <c r="M253" i="11"/>
  <c r="AC260" i="11"/>
  <c r="C275" i="11"/>
  <c r="AE284" i="11"/>
  <c r="W288" i="11"/>
  <c r="U261" i="11"/>
  <c r="Z286" i="11"/>
  <c r="S266" i="11"/>
  <c r="AB283" i="11"/>
  <c r="Z263" i="11"/>
  <c r="Y260" i="11"/>
  <c r="AA261" i="11"/>
  <c r="AE256" i="11"/>
  <c r="AD264" i="11"/>
  <c r="AC265" i="11"/>
  <c r="AL285" i="11"/>
  <c r="J254" i="11"/>
  <c r="E267" i="11"/>
  <c r="T277" i="11"/>
  <c r="Z284" i="11"/>
  <c r="AG288" i="11"/>
  <c r="Y265" i="11"/>
  <c r="AD257" i="11"/>
  <c r="AH288" i="11"/>
  <c r="AE275" i="11"/>
  <c r="U267" i="11"/>
  <c r="AJ277" i="11"/>
  <c r="AF277" i="11"/>
  <c r="R263" i="11"/>
  <c r="W254" i="11"/>
  <c r="AB262" i="11"/>
  <c r="S274" i="11"/>
  <c r="Y287" i="11"/>
  <c r="AH284" i="11"/>
  <c r="S264" i="11"/>
  <c r="AD266" i="11"/>
  <c r="D279" i="11"/>
  <c r="D256" i="11"/>
  <c r="V273" i="11"/>
  <c r="Y267" i="11"/>
  <c r="Q284" i="11"/>
  <c r="AB261" i="11"/>
  <c r="AA262" i="11"/>
  <c r="R284" i="11"/>
  <c r="O262" i="11"/>
  <c r="D288" i="11"/>
  <c r="Z272" i="11"/>
  <c r="P269" i="11"/>
  <c r="S271" i="11"/>
  <c r="Z254" i="11"/>
  <c r="T262" i="11"/>
  <c r="AJ258" i="11"/>
  <c r="J280" i="11"/>
  <c r="J273" i="11"/>
  <c r="AC266" i="11"/>
  <c r="H278" i="11"/>
  <c r="R274" i="11"/>
  <c r="H258" i="11"/>
  <c r="AD276" i="11"/>
  <c r="Y269" i="11"/>
  <c r="Q267" i="11"/>
  <c r="I285" i="11"/>
  <c r="L269" i="11"/>
  <c r="N284" i="11"/>
  <c r="AK284" i="11"/>
  <c r="Y257" i="11"/>
  <c r="J268" i="11"/>
  <c r="AA255" i="11"/>
  <c r="AD259" i="11"/>
  <c r="M279" i="11"/>
  <c r="S280" i="11"/>
  <c r="AH253" i="11"/>
  <c r="AE262" i="11"/>
  <c r="AI266" i="11"/>
  <c r="AL265" i="11"/>
  <c r="AC275" i="11"/>
  <c r="Q277" i="11"/>
  <c r="Q278" i="11"/>
  <c r="M266" i="11"/>
  <c r="P281" i="11"/>
  <c r="AG262" i="11"/>
  <c r="W268" i="11"/>
  <c r="L267" i="11"/>
  <c r="D265" i="11"/>
  <c r="U279" i="11"/>
  <c r="T278" i="11"/>
  <c r="AD265" i="11"/>
  <c r="AK264" i="11"/>
  <c r="T260" i="11"/>
  <c r="S267" i="11"/>
  <c r="AJ278" i="11"/>
  <c r="V288" i="11"/>
  <c r="J277" i="11"/>
  <c r="AL259" i="11"/>
  <c r="AC278" i="11"/>
  <c r="AI253" i="11"/>
  <c r="AB279" i="11"/>
  <c r="N254" i="11"/>
  <c r="AJ255" i="11"/>
  <c r="AG265" i="11"/>
  <c r="P273" i="11"/>
  <c r="C269" i="11"/>
  <c r="O280" i="11"/>
  <c r="AI268" i="11"/>
  <c r="AA271" i="11"/>
  <c r="AL279" i="11"/>
  <c r="X282" i="11"/>
  <c r="AD273" i="11"/>
  <c r="AB277" i="11"/>
  <c r="T272" i="11"/>
  <c r="AJ265" i="11"/>
  <c r="AI257" i="11"/>
  <c r="AB266" i="11"/>
  <c r="F259" i="11"/>
  <c r="U255" i="11"/>
  <c r="S259" i="11"/>
  <c r="T283" i="11"/>
  <c r="AJ261" i="11"/>
  <c r="O256" i="11"/>
  <c r="T254" i="11"/>
  <c r="AB268" i="11"/>
  <c r="U277" i="11"/>
  <c r="U259" i="11"/>
  <c r="P257" i="11"/>
  <c r="AF255" i="11"/>
  <c r="G286" i="11"/>
  <c r="C280" i="11"/>
  <c r="AI282" i="11"/>
  <c r="Y256" i="11"/>
  <c r="Q259" i="11"/>
  <c r="R265" i="11"/>
  <c r="U253" i="11"/>
  <c r="AL272" i="11"/>
  <c r="V285" i="11"/>
  <c r="C287" i="11"/>
  <c r="R275" i="11"/>
  <c r="K277" i="11"/>
  <c r="Y285" i="11"/>
  <c r="AI269" i="11"/>
  <c r="AD284" i="11"/>
  <c r="U287" i="11"/>
  <c r="K271" i="11"/>
  <c r="AD281" i="11"/>
  <c r="S265" i="11"/>
  <c r="T270" i="11"/>
  <c r="O276" i="11"/>
  <c r="X262" i="11"/>
  <c r="G281" i="11"/>
  <c r="Y259" i="11"/>
  <c r="T267" i="11"/>
  <c r="D285" i="11"/>
  <c r="AJ268" i="11"/>
  <c r="AK271" i="11"/>
  <c r="P278" i="11"/>
  <c r="H276" i="11"/>
  <c r="X285" i="11"/>
  <c r="J269" i="11"/>
  <c r="D286" i="11"/>
  <c r="R256" i="11"/>
  <c r="K280" i="11"/>
  <c r="T271" i="11"/>
  <c r="U272" i="11"/>
  <c r="W264" i="11"/>
  <c r="G288" i="11"/>
  <c r="W274" i="11"/>
  <c r="W275" i="11"/>
  <c r="N261" i="11"/>
  <c r="Z265" i="11"/>
  <c r="F272" i="11"/>
  <c r="T256" i="11"/>
  <c r="M271" i="11"/>
  <c r="AA273" i="11"/>
  <c r="Q285" i="11"/>
  <c r="R266" i="11"/>
  <c r="W266" i="11"/>
  <c r="AE272" i="11"/>
  <c r="AJ286" i="11"/>
  <c r="AB280" i="11"/>
  <c r="G278" i="11"/>
  <c r="AD286" i="11"/>
  <c r="Q276" i="11"/>
  <c r="F276" i="11"/>
  <c r="Q271" i="11"/>
  <c r="Z255" i="11"/>
  <c r="AC277" i="11"/>
  <c r="AB265" i="11"/>
  <c r="G253" i="11"/>
  <c r="Z262" i="11"/>
  <c r="J271" i="11"/>
  <c r="D284" i="11"/>
  <c r="AB255" i="11"/>
  <c r="N253" i="11"/>
  <c r="X267" i="11"/>
  <c r="Z271" i="11"/>
  <c r="S258" i="11"/>
  <c r="S260" i="11"/>
  <c r="AE277" i="11"/>
  <c r="E264" i="11"/>
  <c r="T259" i="11"/>
  <c r="G255" i="11"/>
  <c r="I272" i="11"/>
  <c r="Y268" i="11"/>
  <c r="V286" i="11"/>
  <c r="M274" i="11"/>
  <c r="S284" i="11"/>
  <c r="AG285" i="11"/>
  <c r="O286" i="11"/>
  <c r="AH260" i="11"/>
  <c r="I270" i="11"/>
  <c r="AB287" i="11"/>
  <c r="AD262" i="11"/>
  <c r="AH286" i="11"/>
  <c r="AF253" i="11"/>
  <c r="K257" i="11"/>
  <c r="AF257" i="11"/>
  <c r="AA274" i="11"/>
  <c r="E281" i="11"/>
  <c r="AB260" i="11"/>
  <c r="AJ259" i="11"/>
  <c r="AI281" i="11"/>
  <c r="O265" i="11"/>
  <c r="AI273" i="11"/>
  <c r="W272" i="11"/>
  <c r="AG256" i="11"/>
  <c r="AG264" i="11"/>
  <c r="AE278" i="11"/>
  <c r="F266" i="11"/>
  <c r="H272" i="11"/>
  <c r="AG282" i="11"/>
  <c r="G260" i="11"/>
  <c r="P261" i="11"/>
  <c r="AG257" i="11"/>
  <c r="W258" i="11"/>
  <c r="P288" i="11"/>
  <c r="AL253" i="11"/>
  <c r="AF280" i="11"/>
  <c r="S272" i="11"/>
  <c r="H260" i="11"/>
  <c r="C278" i="11"/>
  <c r="O279" i="11"/>
  <c r="Y281" i="11"/>
  <c r="AL260" i="11"/>
  <c r="N282" i="11"/>
  <c r="AK285" i="11"/>
  <c r="P263" i="11"/>
  <c r="AK282" i="11"/>
  <c r="AF259" i="11"/>
  <c r="E262" i="11"/>
  <c r="P254" i="11"/>
  <c r="AJ270" i="11"/>
  <c r="P279" i="11"/>
  <c r="S262" i="11"/>
  <c r="AC253" i="11"/>
  <c r="G274" i="11"/>
  <c r="N267" i="11"/>
  <c r="D264" i="11"/>
  <c r="AE285" i="11"/>
  <c r="U270" i="11"/>
  <c r="K282" i="11"/>
  <c r="V282" i="11"/>
  <c r="G268" i="11"/>
  <c r="AC273" i="11"/>
  <c r="AC285" i="11"/>
  <c r="N288" i="11"/>
  <c r="K272" i="11"/>
  <c r="AC284" i="11"/>
  <c r="AC270" i="11"/>
  <c r="P267" i="11"/>
  <c r="C257" i="11"/>
  <c r="AA286" i="11"/>
  <c r="M284" i="11"/>
  <c r="W262" i="11"/>
  <c r="G284" i="11"/>
  <c r="AK279" i="11"/>
  <c r="W267" i="11"/>
  <c r="L273" i="11"/>
  <c r="W286" i="11"/>
  <c r="AH279" i="11"/>
  <c r="AL274" i="11"/>
  <c r="AI274" i="11"/>
  <c r="AJ253" i="11"/>
  <c r="AL282" i="11"/>
  <c r="P255" i="11"/>
  <c r="F254" i="11"/>
  <c r="AL277" i="11"/>
  <c r="R253" i="11"/>
  <c r="V253" i="11"/>
  <c r="AB258" i="11"/>
  <c r="K283" i="11"/>
  <c r="AA263" i="11"/>
  <c r="AE266" i="11"/>
  <c r="AF288" i="11"/>
  <c r="U260" i="11"/>
  <c r="W255" i="11"/>
  <c r="AE274" i="11"/>
  <c r="AB271" i="11"/>
  <c r="W270" i="11"/>
  <c r="AA256" i="11"/>
  <c r="O267" i="11"/>
  <c r="AG270" i="11"/>
  <c r="AI258" i="11"/>
  <c r="S288" i="11"/>
  <c r="AC261" i="11"/>
  <c r="AI259" i="11"/>
  <c r="AG276" i="11"/>
  <c r="Y279" i="11"/>
  <c r="D254" i="11"/>
  <c r="AI287" i="11"/>
  <c r="D267" i="11"/>
  <c r="AG254" i="11"/>
  <c r="L266" i="11"/>
  <c r="AH275" i="11"/>
  <c r="Y286" i="11"/>
  <c r="F280" i="11"/>
  <c r="M270" i="11"/>
  <c r="W283" i="11"/>
  <c r="X258" i="11"/>
  <c r="X275" i="11"/>
  <c r="K262" i="11"/>
  <c r="T255" i="11"/>
  <c r="Q254" i="11"/>
  <c r="AG286" i="11"/>
  <c r="H259" i="11"/>
  <c r="U271" i="11"/>
  <c r="R278" i="11"/>
  <c r="S270" i="11"/>
  <c r="R287" i="11"/>
  <c r="N257" i="11"/>
  <c r="U273" i="11"/>
  <c r="AF260" i="11"/>
  <c r="K273" i="11"/>
  <c r="Z275" i="11"/>
  <c r="U258" i="11"/>
  <c r="S282" i="11"/>
  <c r="Y282" i="11"/>
  <c r="U274" i="11"/>
  <c r="H279" i="11"/>
  <c r="Y258" i="11"/>
  <c r="AK261" i="11"/>
  <c r="D281" i="11"/>
  <c r="AB270" i="11"/>
  <c r="AK278" i="11"/>
  <c r="R270" i="11"/>
  <c r="AC256" i="11"/>
  <c r="V284" i="11"/>
  <c r="M268" i="11"/>
  <c r="M255" i="11"/>
  <c r="AI256" i="11"/>
  <c r="I276" i="11"/>
  <c r="F284" i="11"/>
  <c r="D271" i="11"/>
  <c r="U263" i="11"/>
  <c r="M275" i="11"/>
  <c r="S281" i="11"/>
  <c r="AH280" i="11"/>
  <c r="N260" i="11"/>
  <c r="AE273" i="11"/>
  <c r="N256" i="11"/>
  <c r="L274" i="11"/>
  <c r="R260" i="11"/>
  <c r="Z267" i="11"/>
  <c r="J261" i="11"/>
  <c r="AE279" i="11"/>
  <c r="E285" i="11"/>
  <c r="O277" i="11"/>
  <c r="AD256" i="11"/>
  <c r="I273" i="11"/>
  <c r="T258" i="11"/>
  <c r="AF264" i="11"/>
  <c r="X264" i="11"/>
  <c r="AK273" i="11"/>
  <c r="AE268" i="11"/>
  <c r="X272" i="11"/>
  <c r="AG284" i="11"/>
  <c r="V260" i="11"/>
  <c r="AH263" i="11"/>
  <c r="AD288" i="11"/>
  <c r="P286" i="11"/>
  <c r="N280" i="11"/>
  <c r="Z273" i="11"/>
  <c r="AF269" i="11"/>
  <c r="AE283" i="11"/>
  <c r="U256" i="11"/>
  <c r="W280" i="11"/>
  <c r="D274" i="11"/>
  <c r="AB278" i="11"/>
  <c r="AB284" i="11"/>
  <c r="AI278" i="11"/>
  <c r="W257" i="11"/>
  <c r="AK281" i="11"/>
  <c r="P282" i="11"/>
  <c r="O264" i="11"/>
  <c r="M267" i="11"/>
  <c r="E265" i="11"/>
  <c r="AE253" i="11"/>
  <c r="AL288" i="11"/>
  <c r="E261" i="11"/>
  <c r="V266" i="11"/>
  <c r="AC269" i="11"/>
  <c r="G277" i="11"/>
  <c r="I281" i="11"/>
  <c r="AA288" i="11"/>
  <c r="AC267" i="11"/>
  <c r="AK272" i="11"/>
  <c r="C276" i="11"/>
  <c r="N285" i="11"/>
  <c r="U276" i="11"/>
  <c r="H266" i="11"/>
  <c r="AG278" i="11"/>
  <c r="AE281" i="11"/>
  <c r="AH266" i="11"/>
  <c r="AL278" i="11"/>
  <c r="W273" i="11"/>
  <c r="V268" i="11"/>
  <c r="Z287" i="11"/>
  <c r="AG273" i="11"/>
  <c r="I263" i="11"/>
  <c r="S278" i="11"/>
  <c r="M282" i="11"/>
  <c r="Q279" i="11"/>
  <c r="Y263" i="11"/>
  <c r="D260" i="11"/>
  <c r="AB285" i="11"/>
  <c r="U278" i="11"/>
  <c r="AC264" i="11"/>
  <c r="AL254" i="11"/>
  <c r="AL273" i="11"/>
  <c r="X278" i="11"/>
  <c r="R288" i="11"/>
  <c r="AL256" i="11"/>
  <c r="U281" i="11"/>
  <c r="C253" i="11"/>
  <c r="F287" i="11"/>
  <c r="D273" i="11"/>
  <c r="AC274" i="11"/>
  <c r="AK256" i="11"/>
  <c r="K279" i="11"/>
  <c r="S263" i="11"/>
  <c r="AH278" i="11"/>
  <c r="Q272" i="11"/>
  <c r="X255" i="11"/>
  <c r="AF258" i="11"/>
  <c r="AF272" i="11"/>
  <c r="E272" i="11"/>
  <c r="K270" i="11"/>
  <c r="C254" i="11"/>
  <c r="U254" i="11"/>
  <c r="E279" i="11"/>
  <c r="AL275" i="11"/>
  <c r="J264" i="11"/>
  <c r="L263" i="11"/>
  <c r="E277" i="11"/>
  <c r="E278" i="11"/>
  <c r="Y266" i="11"/>
  <c r="F258" i="11"/>
  <c r="F270" i="11"/>
  <c r="AE261" i="11"/>
  <c r="AI271" i="11"/>
  <c r="F262" i="11"/>
  <c r="O273" i="11"/>
  <c r="G280" i="11"/>
  <c r="AK259" i="11"/>
  <c r="I277" i="11"/>
  <c r="AD267" i="11"/>
  <c r="AE257" i="11"/>
  <c r="AA284" i="11"/>
  <c r="X279" i="11"/>
  <c r="Z253" i="11"/>
  <c r="S261" i="11"/>
  <c r="X287" i="11"/>
  <c r="Z278" i="11"/>
  <c r="AF265" i="11"/>
  <c r="M283" i="11"/>
  <c r="O266" i="11"/>
  <c r="X266" i="11"/>
  <c r="AI277" i="11"/>
  <c r="H271" i="11"/>
  <c r="AA257" i="11"/>
  <c r="AJ256" i="11"/>
  <c r="AH262" i="11"/>
  <c r="I278" i="11"/>
  <c r="AE258" i="11"/>
  <c r="AH272" i="11"/>
  <c r="Y270" i="11"/>
  <c r="V258" i="11"/>
  <c r="V278" i="11"/>
  <c r="AC254" i="11"/>
  <c r="X271" i="11"/>
  <c r="N270" i="11"/>
  <c r="AC283" i="11"/>
  <c r="AI286" i="11"/>
  <c r="X261" i="11"/>
  <c r="N258" i="11"/>
  <c r="X284" i="11"/>
  <c r="S286" i="11"/>
  <c r="AE259" i="11"/>
  <c r="Y272" i="11"/>
  <c r="X276" i="11"/>
  <c r="AL269" i="11"/>
  <c r="E269" i="11"/>
  <c r="I258" i="11"/>
  <c r="AA278" i="11"/>
  <c r="P285" i="11"/>
  <c r="C268" i="11"/>
  <c r="Z279" i="11"/>
  <c r="X254" i="11"/>
  <c r="D259" i="11"/>
  <c r="AJ283" i="11"/>
  <c r="C259" i="11"/>
  <c r="AG267" i="11"/>
  <c r="AL283" i="11"/>
  <c r="K268" i="11"/>
  <c r="AF286" i="11"/>
  <c r="AD272" i="11"/>
  <c r="AH277" i="11"/>
  <c r="G271" i="11"/>
  <c r="K287" i="11"/>
  <c r="F281" i="11"/>
  <c r="Y277" i="11"/>
  <c r="R283" i="11"/>
  <c r="AA267" i="11"/>
  <c r="K266" i="11"/>
  <c r="AL257" i="11"/>
  <c r="Z261" i="11"/>
  <c r="X286" i="11"/>
  <c r="Y288" i="11"/>
  <c r="W287" i="11"/>
  <c r="N274" i="11"/>
  <c r="R255" i="11"/>
  <c r="N279" i="11"/>
  <c r="N272" i="11"/>
  <c r="R267" i="11"/>
  <c r="AG272" i="11"/>
  <c r="AE271" i="11"/>
  <c r="O269" i="11"/>
  <c r="AB259" i="11"/>
  <c r="Q275" i="11"/>
  <c r="V256" i="11"/>
  <c r="C265" i="11"/>
  <c r="J281" i="11"/>
  <c r="E275" i="11"/>
  <c r="H274" i="11"/>
  <c r="T282" i="11"/>
  <c r="AK286" i="11"/>
  <c r="Q256" i="11"/>
  <c r="AK254" i="11"/>
  <c r="AD275" i="11"/>
  <c r="AK267" i="11"/>
  <c r="AA277" i="11"/>
  <c r="AH261" i="11"/>
  <c r="X277" i="11"/>
  <c r="F282" i="11"/>
  <c r="X274" i="11"/>
  <c r="AH257" i="11"/>
  <c r="R269" i="11"/>
  <c r="AJ287" i="11"/>
  <c r="Z281" i="11"/>
  <c r="X253" i="11"/>
  <c r="AG255" i="11"/>
  <c r="G287" i="11"/>
  <c r="E286" i="11"/>
  <c r="AK268" i="11"/>
  <c r="H285" i="11"/>
  <c r="AJ275" i="11"/>
  <c r="F256" i="11"/>
  <c r="U283" i="11"/>
  <c r="AE254" i="11"/>
  <c r="AF274" i="11"/>
  <c r="H284" i="11"/>
  <c r="AA275" i="11"/>
  <c r="H256" i="11"/>
  <c r="AB264" i="11"/>
  <c r="G257" i="11"/>
  <c r="AB274" i="11"/>
  <c r="AL264" i="11"/>
  <c r="U288" i="11"/>
  <c r="V279" i="11"/>
  <c r="M263" i="11"/>
  <c r="E260" i="11"/>
  <c r="AA272" i="11"/>
  <c r="O284" i="11"/>
  <c r="Q263" i="11"/>
  <c r="AB288" i="11"/>
  <c r="D253" i="11"/>
  <c r="R258" i="11"/>
  <c r="G259" i="11"/>
  <c r="H269" i="11"/>
  <c r="H283" i="11"/>
  <c r="V277" i="11"/>
  <c r="AL266" i="11"/>
  <c r="J259" i="11"/>
  <c r="S253" i="11"/>
  <c r="O271" i="11"/>
  <c r="K275" i="11"/>
  <c r="AA268" i="11"/>
  <c r="V267" i="11"/>
  <c r="T266" i="11"/>
  <c r="W256" i="11"/>
  <c r="X273" i="11"/>
  <c r="G262" i="11"/>
  <c r="AG259" i="11"/>
  <c r="E287" i="11"/>
  <c r="D269" i="11"/>
  <c r="N275" i="11"/>
  <c r="E284" i="11"/>
  <c r="AA280" i="11"/>
  <c r="AB281" i="11"/>
  <c r="P266" i="11"/>
  <c r="AF287" i="11"/>
  <c r="K46" i="6"/>
  <c r="F44" i="6"/>
  <c r="K44" i="6" s="1"/>
  <c r="L46" i="6"/>
  <c r="G44" i="6"/>
  <c r="L44" i="6" s="1"/>
  <c r="I46" i="6"/>
  <c r="D44" i="6"/>
  <c r="I44" i="6" s="1"/>
  <c r="J46" i="6"/>
  <c r="E44" i="6"/>
  <c r="J44" i="6" s="1"/>
  <c r="M45" i="6"/>
  <c r="O45" i="6" s="1"/>
  <c r="C292" i="11" l="1" a="1"/>
  <c r="M44" i="6"/>
  <c r="O44" i="6" s="1"/>
  <c r="O48" i="6" s="1"/>
  <c r="M46" i="6"/>
  <c r="O46" i="6" s="1"/>
  <c r="AL293" i="11" l="1"/>
  <c r="AD303" i="11"/>
  <c r="AG301" i="11"/>
  <c r="N319" i="11"/>
  <c r="N323" i="11"/>
  <c r="F319" i="11"/>
  <c r="AI297" i="11"/>
  <c r="AK311" i="11"/>
  <c r="D326" i="11"/>
  <c r="AH297" i="11"/>
  <c r="AA307" i="11"/>
  <c r="Y298" i="11"/>
  <c r="Z300" i="11"/>
  <c r="F320" i="11"/>
  <c r="G313" i="11"/>
  <c r="P306" i="11"/>
  <c r="V293" i="11"/>
  <c r="AJ307" i="11"/>
  <c r="AK323" i="11"/>
  <c r="AE314" i="11"/>
  <c r="H317" i="11"/>
  <c r="AH315" i="11"/>
  <c r="Z326" i="11"/>
  <c r="Y301" i="11"/>
  <c r="AF325" i="11"/>
  <c r="AH294" i="11"/>
  <c r="AK298" i="11"/>
  <c r="M325" i="11"/>
  <c r="S319" i="11"/>
  <c r="T307" i="11"/>
  <c r="AG313" i="11"/>
  <c r="U302" i="11"/>
  <c r="H326" i="11"/>
  <c r="F311" i="11"/>
  <c r="P303" i="11"/>
  <c r="E327" i="11"/>
  <c r="AG317" i="11"/>
  <c r="AD300" i="11"/>
  <c r="G304" i="11"/>
  <c r="AH306" i="11"/>
  <c r="M306" i="11"/>
  <c r="K314" i="11"/>
  <c r="AB294" i="11"/>
  <c r="I304" i="11"/>
  <c r="U309" i="11"/>
  <c r="S309" i="11"/>
  <c r="J295" i="11"/>
  <c r="V299" i="11"/>
  <c r="AB293" i="11"/>
  <c r="P313" i="11"/>
  <c r="AK308" i="11"/>
  <c r="D296" i="11"/>
  <c r="W294" i="11"/>
  <c r="AL319" i="11"/>
  <c r="AG298" i="11"/>
  <c r="K296" i="11"/>
  <c r="J311" i="11"/>
  <c r="N314" i="11"/>
  <c r="H297" i="11"/>
  <c r="W313" i="11"/>
  <c r="L319" i="11"/>
  <c r="Y310" i="11"/>
  <c r="AA313" i="11"/>
  <c r="AH318" i="11"/>
  <c r="Q324" i="11"/>
  <c r="AF309" i="11"/>
  <c r="AD321" i="11"/>
  <c r="AA325" i="11"/>
  <c r="AE307" i="11"/>
  <c r="AD306" i="11"/>
  <c r="AL300" i="11"/>
  <c r="G327" i="11"/>
  <c r="Z292" i="11"/>
  <c r="AF314" i="11"/>
  <c r="AJ312" i="11"/>
  <c r="F318" i="11"/>
  <c r="L320" i="11"/>
  <c r="AH316" i="11"/>
  <c r="W320" i="11"/>
  <c r="H298" i="11"/>
  <c r="AD312" i="11"/>
  <c r="AH311" i="11"/>
  <c r="AG305" i="11"/>
  <c r="S327" i="11"/>
  <c r="AH310" i="11"/>
  <c r="AE306" i="11"/>
  <c r="AD298" i="11"/>
  <c r="AK326" i="11"/>
  <c r="V321" i="11"/>
  <c r="C327" i="11"/>
  <c r="V318" i="11"/>
  <c r="D297" i="11"/>
  <c r="AC308" i="11"/>
  <c r="AK306" i="11"/>
  <c r="F322" i="11"/>
  <c r="L317" i="11"/>
  <c r="Y323" i="11"/>
  <c r="O312" i="11"/>
  <c r="G312" i="11"/>
  <c r="O305" i="11"/>
  <c r="T322" i="11"/>
  <c r="E292" i="11"/>
  <c r="AB307" i="11"/>
  <c r="S293" i="11"/>
  <c r="Z301" i="11"/>
  <c r="R305" i="11"/>
  <c r="AI327" i="11"/>
  <c r="V326" i="11"/>
  <c r="Z319" i="11"/>
  <c r="W298" i="11"/>
  <c r="L311" i="11"/>
  <c r="AK300" i="11"/>
  <c r="AI321" i="11"/>
  <c r="AG304" i="11"/>
  <c r="O302" i="11"/>
  <c r="Z324" i="11"/>
  <c r="F316" i="11"/>
  <c r="AD295" i="11"/>
  <c r="M323" i="11"/>
  <c r="E309" i="11"/>
  <c r="I305" i="11"/>
  <c r="Z312" i="11"/>
  <c r="AJ314" i="11"/>
  <c r="J304" i="11"/>
  <c r="Y317" i="11"/>
  <c r="D299" i="11"/>
  <c r="Q319" i="11"/>
  <c r="T308" i="11"/>
  <c r="G320" i="11"/>
  <c r="AC319" i="11"/>
  <c r="Y299" i="11"/>
  <c r="I313" i="11"/>
  <c r="AF327" i="11"/>
  <c r="AJ323" i="11"/>
  <c r="AB315" i="11"/>
  <c r="Q312" i="11"/>
  <c r="R310" i="11"/>
  <c r="M319" i="11"/>
  <c r="P292" i="11"/>
  <c r="L314" i="11"/>
  <c r="P311" i="11"/>
  <c r="AD299" i="11"/>
  <c r="C320" i="11"/>
  <c r="K297" i="11"/>
  <c r="R316" i="11"/>
  <c r="AI299" i="11"/>
  <c r="AA293" i="11"/>
  <c r="S320" i="11"/>
  <c r="I323" i="11"/>
  <c r="E303" i="11"/>
  <c r="AC320" i="11"/>
  <c r="V317" i="11"/>
  <c r="AC299" i="11"/>
  <c r="AL325" i="11"/>
  <c r="K302" i="11"/>
  <c r="V327" i="11"/>
  <c r="O299" i="11"/>
  <c r="I302" i="11"/>
  <c r="L300" i="11"/>
  <c r="P308" i="11"/>
  <c r="G305" i="11"/>
  <c r="F314" i="11"/>
  <c r="O306" i="11"/>
  <c r="J316" i="11"/>
  <c r="M301" i="11"/>
  <c r="AE320" i="11"/>
  <c r="R306" i="11"/>
  <c r="Z316" i="11"/>
  <c r="Z314" i="11"/>
  <c r="Y315" i="11"/>
  <c r="F321" i="11"/>
  <c r="U315" i="11"/>
  <c r="AB324" i="11"/>
  <c r="AK295" i="11"/>
  <c r="K323" i="11"/>
  <c r="AH325" i="11"/>
  <c r="D322" i="11"/>
  <c r="K304" i="11"/>
  <c r="AH307" i="11"/>
  <c r="N304" i="11"/>
  <c r="E324" i="11"/>
  <c r="H327" i="11"/>
  <c r="F298" i="11"/>
  <c r="M309" i="11"/>
  <c r="U292" i="11"/>
  <c r="N315" i="11"/>
  <c r="AJ309" i="11"/>
  <c r="G297" i="11"/>
  <c r="AE309" i="11"/>
  <c r="AC325" i="11"/>
  <c r="C313" i="11"/>
  <c r="AA326" i="11"/>
  <c r="AL309" i="11"/>
  <c r="AK309" i="11"/>
  <c r="N300" i="11"/>
  <c r="P300" i="11"/>
  <c r="U306" i="11"/>
  <c r="Q313" i="11"/>
  <c r="AK318" i="11"/>
  <c r="R325" i="11"/>
  <c r="X294" i="11"/>
  <c r="L294" i="11"/>
  <c r="R311" i="11"/>
  <c r="AL313" i="11"/>
  <c r="Y319" i="11"/>
  <c r="AC324" i="11"/>
  <c r="L321" i="11"/>
  <c r="K306" i="11"/>
  <c r="AK322" i="11"/>
  <c r="L322" i="11"/>
  <c r="T296" i="11"/>
  <c r="H303" i="11"/>
  <c r="I308" i="11"/>
  <c r="X293" i="11"/>
  <c r="AE296" i="11"/>
  <c r="V296" i="11"/>
  <c r="O296" i="11"/>
  <c r="L299" i="11"/>
  <c r="L302" i="11"/>
  <c r="AI317" i="11"/>
  <c r="F301" i="11"/>
  <c r="U300" i="11"/>
  <c r="AG309" i="11"/>
  <c r="Y303" i="11"/>
  <c r="R309" i="11"/>
  <c r="AH323" i="11"/>
  <c r="E310" i="11"/>
  <c r="N308" i="11"/>
  <c r="AC310" i="11"/>
  <c r="AB302" i="11"/>
  <c r="AA316" i="11"/>
  <c r="L323" i="11"/>
  <c r="S324" i="11"/>
  <c r="AC315" i="11"/>
  <c r="AJ319" i="11"/>
  <c r="AF307" i="11"/>
  <c r="M326" i="11"/>
  <c r="V316" i="11"/>
  <c r="O327" i="11"/>
  <c r="C318" i="11"/>
  <c r="Q321" i="11"/>
  <c r="AH298" i="11"/>
  <c r="P321" i="11"/>
  <c r="E304" i="11"/>
  <c r="Q299" i="11"/>
  <c r="AK292" i="11"/>
  <c r="J315" i="11"/>
  <c r="H292" i="11"/>
  <c r="R320" i="11"/>
  <c r="X305" i="11"/>
  <c r="X297" i="11"/>
  <c r="P324" i="11"/>
  <c r="T320" i="11"/>
  <c r="V319" i="11"/>
  <c r="M320" i="11"/>
  <c r="AA315" i="11"/>
  <c r="O297" i="11"/>
  <c r="Q295" i="11"/>
  <c r="H302" i="11"/>
  <c r="P301" i="11"/>
  <c r="F327" i="11"/>
  <c r="X326" i="11"/>
  <c r="AJ316" i="11"/>
  <c r="AL311" i="11"/>
  <c r="P314" i="11"/>
  <c r="AD305" i="11"/>
  <c r="X295" i="11"/>
  <c r="H307" i="11"/>
  <c r="V302" i="11"/>
  <c r="AJ326" i="11"/>
  <c r="V297" i="11"/>
  <c r="AJ324" i="11"/>
  <c r="E307" i="11"/>
  <c r="Q296" i="11"/>
  <c r="W306" i="11"/>
  <c r="S306" i="11"/>
  <c r="AK324" i="11"/>
  <c r="T310" i="11"/>
  <c r="U316" i="11"/>
  <c r="AC316" i="11"/>
  <c r="C300" i="11"/>
  <c r="AL316" i="11"/>
  <c r="G311" i="11"/>
  <c r="O307" i="11"/>
  <c r="AD327" i="11"/>
  <c r="AC309" i="11"/>
  <c r="P295" i="11"/>
  <c r="AD310" i="11"/>
  <c r="AJ299" i="11"/>
  <c r="X315" i="11"/>
  <c r="C298" i="11"/>
  <c r="E297" i="11"/>
  <c r="N320" i="11"/>
  <c r="H314" i="11"/>
  <c r="R321" i="11"/>
  <c r="AJ317" i="11"/>
  <c r="R319" i="11"/>
  <c r="I318" i="11"/>
  <c r="J321" i="11"/>
  <c r="AA312" i="11"/>
  <c r="P298" i="11"/>
  <c r="N312" i="11"/>
  <c r="E319" i="11"/>
  <c r="C304" i="11"/>
  <c r="D308" i="11"/>
  <c r="G303" i="11"/>
  <c r="N297" i="11"/>
  <c r="J297" i="11"/>
  <c r="AB297" i="11"/>
  <c r="L326" i="11"/>
  <c r="AI315" i="11"/>
  <c r="AI326" i="11"/>
  <c r="Y292" i="11"/>
  <c r="R324" i="11"/>
  <c r="S310" i="11"/>
  <c r="C315" i="11"/>
  <c r="L296" i="11"/>
  <c r="O293" i="11"/>
  <c r="Y326" i="11"/>
  <c r="W325" i="11"/>
  <c r="AE292" i="11"/>
  <c r="AJ310" i="11"/>
  <c r="AI311" i="11"/>
  <c r="AH295" i="11"/>
  <c r="Y313" i="11"/>
  <c r="AJ322" i="11"/>
  <c r="AA295" i="11"/>
  <c r="AJ303" i="11"/>
  <c r="E313" i="11"/>
  <c r="O301" i="11"/>
  <c r="AF296" i="11"/>
  <c r="D321" i="11"/>
  <c r="AB326" i="11"/>
  <c r="C310" i="11"/>
  <c r="W310" i="11"/>
  <c r="AA302" i="11"/>
  <c r="U305" i="11"/>
  <c r="W317" i="11"/>
  <c r="W296" i="11"/>
  <c r="U310" i="11"/>
  <c r="O292" i="11"/>
  <c r="O311" i="11"/>
  <c r="AK304" i="11"/>
  <c r="AK302" i="11"/>
  <c r="T303" i="11"/>
  <c r="K292" i="11"/>
  <c r="S322" i="11"/>
  <c r="R317" i="11"/>
  <c r="X313" i="11"/>
  <c r="AI307" i="11"/>
  <c r="AB309" i="11"/>
  <c r="D309" i="11"/>
  <c r="U297" i="11"/>
  <c r="AD325" i="11"/>
  <c r="F295" i="11"/>
  <c r="AC312" i="11"/>
  <c r="S295" i="11"/>
  <c r="AE324" i="11"/>
  <c r="F317" i="11"/>
  <c r="I310" i="11"/>
  <c r="AH309" i="11"/>
  <c r="X318" i="11"/>
  <c r="AJ318" i="11"/>
  <c r="D315" i="11"/>
  <c r="G316" i="11"/>
  <c r="X317" i="11"/>
  <c r="AI296" i="11"/>
  <c r="D310" i="11"/>
  <c r="G310" i="11"/>
  <c r="M302" i="11"/>
  <c r="AJ321" i="11"/>
  <c r="L306" i="11"/>
  <c r="Y293" i="11"/>
  <c r="AE313" i="11"/>
  <c r="T292" i="11"/>
  <c r="AK303" i="11"/>
  <c r="C311" i="11"/>
  <c r="Q327" i="11"/>
  <c r="O319" i="11"/>
  <c r="AC301" i="11"/>
  <c r="I294" i="11"/>
  <c r="S308" i="11"/>
  <c r="J310" i="11"/>
  <c r="Y296" i="11"/>
  <c r="H311" i="11"/>
  <c r="AD308" i="11"/>
  <c r="I296" i="11"/>
  <c r="N298" i="11"/>
  <c r="K295" i="11"/>
  <c r="K309" i="11"/>
  <c r="I312" i="11"/>
  <c r="T293" i="11"/>
  <c r="G301" i="11"/>
  <c r="AG322" i="11"/>
  <c r="AA298" i="11"/>
  <c r="AH293" i="11"/>
  <c r="AK319" i="11"/>
  <c r="L295" i="11"/>
  <c r="T326" i="11"/>
  <c r="AI312" i="11"/>
  <c r="J300" i="11"/>
  <c r="W308" i="11"/>
  <c r="S303" i="11"/>
  <c r="K313" i="11"/>
  <c r="E323" i="11"/>
  <c r="V300" i="11"/>
  <c r="V304" i="11"/>
  <c r="AB299" i="11"/>
  <c r="U299" i="11"/>
  <c r="AF299" i="11"/>
  <c r="K298" i="11"/>
  <c r="AH326" i="11"/>
  <c r="AA319" i="11"/>
  <c r="O326" i="11"/>
  <c r="D292" i="11"/>
  <c r="AH296" i="11"/>
  <c r="D304" i="11"/>
  <c r="AJ301" i="11"/>
  <c r="S311" i="11"/>
  <c r="AD301" i="11"/>
  <c r="M313" i="11"/>
  <c r="S321" i="11"/>
  <c r="Q318" i="11"/>
  <c r="Z318" i="11"/>
  <c r="AK293" i="11"/>
  <c r="K321" i="11"/>
  <c r="F299" i="11"/>
  <c r="I315" i="11"/>
  <c r="G309" i="11"/>
  <c r="L318" i="11"/>
  <c r="Z322" i="11"/>
  <c r="U322" i="11"/>
  <c r="M318" i="11"/>
  <c r="AB306" i="11"/>
  <c r="Z304" i="11"/>
  <c r="AE302" i="11"/>
  <c r="H304" i="11"/>
  <c r="M299" i="11"/>
  <c r="AC294" i="11"/>
  <c r="AD319" i="11"/>
  <c r="L307" i="11"/>
  <c r="C307" i="11"/>
  <c r="R322" i="11"/>
  <c r="AE319" i="11"/>
  <c r="E302" i="11"/>
  <c r="P296" i="11"/>
  <c r="I324" i="11"/>
  <c r="Y295" i="11"/>
  <c r="N293" i="11"/>
  <c r="V301" i="11"/>
  <c r="G295" i="11"/>
  <c r="P316" i="11"/>
  <c r="F326" i="11"/>
  <c r="R323" i="11"/>
  <c r="X306" i="11"/>
  <c r="I321" i="11"/>
  <c r="I300" i="11"/>
  <c r="Z294" i="11"/>
  <c r="V303" i="11"/>
  <c r="H309" i="11"/>
  <c r="AJ325" i="11"/>
  <c r="C306" i="11"/>
  <c r="AE310" i="11"/>
  <c r="AH292" i="11"/>
  <c r="AD322" i="11"/>
  <c r="AL295" i="11"/>
  <c r="AF319" i="11"/>
  <c r="AH304" i="11"/>
  <c r="AC292" i="11"/>
  <c r="K312" i="11"/>
  <c r="AE317" i="11"/>
  <c r="AG302" i="11"/>
  <c r="R308" i="11"/>
  <c r="T327" i="11"/>
  <c r="AC322" i="11"/>
  <c r="AI300" i="11"/>
  <c r="H310" i="11"/>
  <c r="AK321" i="11"/>
  <c r="H295" i="11"/>
  <c r="AJ306" i="11"/>
  <c r="V305" i="11"/>
  <c r="U321" i="11"/>
  <c r="K325" i="11"/>
  <c r="Z308" i="11"/>
  <c r="O309" i="11"/>
  <c r="W318" i="11"/>
  <c r="AJ298" i="11"/>
  <c r="AG308" i="11"/>
  <c r="AL312" i="11"/>
  <c r="K294" i="11"/>
  <c r="T299" i="11"/>
  <c r="I326" i="11"/>
  <c r="AE312" i="11"/>
  <c r="L308" i="11"/>
  <c r="I319" i="11"/>
  <c r="AG307" i="11"/>
  <c r="T316" i="11"/>
  <c r="S302" i="11"/>
  <c r="AG306" i="11"/>
  <c r="M300" i="11"/>
  <c r="AI309" i="11"/>
  <c r="D295" i="11"/>
  <c r="T318" i="11"/>
  <c r="E296" i="11"/>
  <c r="AG299" i="11"/>
  <c r="H293" i="11"/>
  <c r="AA292" i="11"/>
  <c r="G319" i="11"/>
  <c r="O315" i="11"/>
  <c r="AD307" i="11"/>
  <c r="Z325" i="11"/>
  <c r="AI322" i="11"/>
  <c r="Y318" i="11"/>
  <c r="AC321" i="11"/>
  <c r="J309" i="11"/>
  <c r="L301" i="11"/>
  <c r="AB304" i="11"/>
  <c r="D305" i="11"/>
  <c r="E293" i="11"/>
  <c r="X321" i="11"/>
  <c r="AK314" i="11"/>
  <c r="AB300" i="11"/>
  <c r="R326" i="11"/>
  <c r="AB296" i="11"/>
  <c r="AF310" i="11"/>
  <c r="AG318" i="11"/>
  <c r="O294" i="11"/>
  <c r="Z327" i="11"/>
  <c r="AG311" i="11"/>
  <c r="AI308" i="11"/>
  <c r="O313" i="11"/>
  <c r="AG321" i="11"/>
  <c r="D314" i="11"/>
  <c r="U326" i="11"/>
  <c r="N309" i="11"/>
  <c r="J301" i="11"/>
  <c r="U323" i="11"/>
  <c r="L293" i="11"/>
  <c r="AC296" i="11"/>
  <c r="AK325" i="11"/>
  <c r="P299" i="11"/>
  <c r="F306" i="11"/>
  <c r="AA310" i="11"/>
  <c r="AL302" i="11"/>
  <c r="E315" i="11"/>
  <c r="Q303" i="11"/>
  <c r="G308" i="11"/>
  <c r="N301" i="11"/>
  <c r="P305" i="11"/>
  <c r="Z297" i="11"/>
  <c r="AA323" i="11"/>
  <c r="F293" i="11"/>
  <c r="AG294" i="11"/>
  <c r="AF292" i="11"/>
  <c r="AF322" i="11"/>
  <c r="AC311" i="11"/>
  <c r="Y320" i="11"/>
  <c r="F309" i="11"/>
  <c r="I292" i="11"/>
  <c r="AH314" i="11"/>
  <c r="E326" i="11"/>
  <c r="AL296" i="11"/>
  <c r="J298" i="11"/>
  <c r="G300" i="11"/>
  <c r="AD314" i="11"/>
  <c r="T315" i="11"/>
  <c r="C303" i="11"/>
  <c r="AB318" i="11"/>
  <c r="D318" i="11"/>
  <c r="Z320" i="11"/>
  <c r="AC323" i="11"/>
  <c r="K320" i="11"/>
  <c r="AF302" i="11"/>
  <c r="AB327" i="11"/>
  <c r="J314" i="11"/>
  <c r="K303" i="11"/>
  <c r="AA318" i="11"/>
  <c r="H301" i="11"/>
  <c r="X303" i="11"/>
  <c r="N322" i="11"/>
  <c r="C312" i="11"/>
  <c r="M303" i="11"/>
  <c r="AL306" i="11"/>
  <c r="I311" i="11"/>
  <c r="F300" i="11"/>
  <c r="P302" i="11"/>
  <c r="J326" i="11"/>
  <c r="J324" i="11"/>
  <c r="AE326" i="11"/>
  <c r="AF308" i="11"/>
  <c r="Q300" i="11"/>
  <c r="AI319" i="11"/>
  <c r="C305" i="11"/>
  <c r="J306" i="11"/>
  <c r="D293" i="11"/>
  <c r="U294" i="11"/>
  <c r="I322" i="11"/>
  <c r="C324" i="11"/>
  <c r="AE322" i="11"/>
  <c r="L310" i="11"/>
  <c r="P327" i="11"/>
  <c r="Y305" i="11"/>
  <c r="G317" i="11"/>
  <c r="AJ304" i="11"/>
  <c r="I314" i="11"/>
  <c r="E321" i="11"/>
  <c r="O321" i="11"/>
  <c r="AB323" i="11"/>
  <c r="S305" i="11"/>
  <c r="Q306" i="11"/>
  <c r="M296" i="11"/>
  <c r="K316" i="11"/>
  <c r="Q311" i="11"/>
  <c r="AA311" i="11"/>
  <c r="AB308" i="11"/>
  <c r="AI313" i="11"/>
  <c r="K318" i="11"/>
  <c r="N307" i="11"/>
  <c r="AG315" i="11"/>
  <c r="M307" i="11"/>
  <c r="X301" i="11"/>
  <c r="J325" i="11"/>
  <c r="AK317" i="11"/>
  <c r="AG292" i="11"/>
  <c r="Y316" i="11"/>
  <c r="J320" i="11"/>
  <c r="AF313" i="11"/>
  <c r="AA322" i="11"/>
  <c r="T312" i="11"/>
  <c r="K307" i="11"/>
  <c r="AL308" i="11"/>
  <c r="I309" i="11"/>
  <c r="AL318" i="11"/>
  <c r="R294" i="11"/>
  <c r="AL323" i="11"/>
  <c r="Y297" i="11"/>
  <c r="AI294" i="11"/>
  <c r="AB317" i="11"/>
  <c r="AL327" i="11"/>
  <c r="T302" i="11"/>
  <c r="C295" i="11"/>
  <c r="Y308" i="11"/>
  <c r="AK315" i="11"/>
  <c r="AC298" i="11"/>
  <c r="S318" i="11"/>
  <c r="P320" i="11"/>
  <c r="X292" i="11"/>
  <c r="L309" i="11"/>
  <c r="Q293" i="11"/>
  <c r="V323" i="11"/>
  <c r="T319" i="11"/>
  <c r="Z302" i="11"/>
  <c r="R314" i="11"/>
  <c r="E294" i="11"/>
  <c r="AC304" i="11"/>
  <c r="AA304" i="11"/>
  <c r="M327" i="11"/>
  <c r="AF306" i="11"/>
  <c r="AC313" i="11"/>
  <c r="T306" i="11"/>
  <c r="AE311" i="11"/>
  <c r="Q302" i="11"/>
  <c r="W303" i="11"/>
  <c r="AJ297" i="11"/>
  <c r="Q314" i="11"/>
  <c r="AC300" i="11"/>
  <c r="U319" i="11"/>
  <c r="O317" i="11"/>
  <c r="AA309" i="11"/>
  <c r="AA301" i="11"/>
  <c r="AF318" i="11"/>
  <c r="V311" i="11"/>
  <c r="W319" i="11"/>
  <c r="C316" i="11"/>
  <c r="F303" i="11"/>
  <c r="AA303" i="11"/>
  <c r="M297" i="11"/>
  <c r="G318" i="11"/>
  <c r="T300" i="11"/>
  <c r="L325" i="11"/>
  <c r="U295" i="11"/>
  <c r="V322" i="11"/>
  <c r="AF301" i="11"/>
  <c r="AE325" i="11"/>
  <c r="E300" i="11"/>
  <c r="Q316" i="11"/>
  <c r="AE318" i="11"/>
  <c r="C321" i="11"/>
  <c r="AJ327" i="11"/>
  <c r="H324" i="11"/>
  <c r="D306" i="11"/>
  <c r="AI316" i="11"/>
  <c r="Q323" i="11"/>
  <c r="Z298" i="11"/>
  <c r="AH320" i="11"/>
  <c r="AB314" i="11"/>
  <c r="D327" i="11"/>
  <c r="N317" i="11"/>
  <c r="J318" i="11"/>
  <c r="P323" i="11"/>
  <c r="W309" i="11"/>
  <c r="R302" i="11"/>
  <c r="M293" i="11"/>
  <c r="AH321" i="11"/>
  <c r="U293" i="11"/>
  <c r="U324" i="11"/>
  <c r="J308" i="11"/>
  <c r="S297" i="11"/>
  <c r="F323" i="11"/>
  <c r="AE301" i="11"/>
  <c r="R298" i="11"/>
  <c r="O303" i="11"/>
  <c r="O322" i="11"/>
  <c r="X302" i="11"/>
  <c r="N324" i="11"/>
  <c r="X311" i="11"/>
  <c r="AB292" i="11"/>
  <c r="J312" i="11"/>
  <c r="AH322" i="11"/>
  <c r="AF316" i="11"/>
  <c r="AB312" i="11"/>
  <c r="V314" i="11"/>
  <c r="Z305" i="11"/>
  <c r="O304" i="11"/>
  <c r="Q320" i="11"/>
  <c r="AF303" i="11"/>
  <c r="I320" i="11"/>
  <c r="R313" i="11"/>
  <c r="Q307" i="11"/>
  <c r="F297" i="11"/>
  <c r="M310" i="11"/>
  <c r="L316" i="11"/>
  <c r="X308" i="11"/>
  <c r="AK316" i="11"/>
  <c r="G315" i="11"/>
  <c r="O298" i="11"/>
  <c r="U320" i="11"/>
  <c r="Q298" i="11"/>
  <c r="C301" i="11"/>
  <c r="M321" i="11"/>
  <c r="AG312" i="11"/>
  <c r="M314" i="11"/>
  <c r="AA308" i="11"/>
  <c r="AC293" i="11"/>
  <c r="AB313" i="11"/>
  <c r="D320" i="11"/>
  <c r="V309" i="11"/>
  <c r="V308" i="11"/>
  <c r="AF300" i="11"/>
  <c r="J307" i="11"/>
  <c r="T309" i="11"/>
  <c r="N306" i="11"/>
  <c r="E312" i="11"/>
  <c r="AG295" i="11"/>
  <c r="AI320" i="11"/>
  <c r="AE298" i="11"/>
  <c r="E318" i="11"/>
  <c r="Q310" i="11"/>
  <c r="S299" i="11"/>
  <c r="Y321" i="11"/>
  <c r="Y309" i="11"/>
  <c r="M315" i="11"/>
  <c r="AD296" i="11"/>
  <c r="AL292" i="11"/>
  <c r="H313" i="11"/>
  <c r="X320" i="11"/>
  <c r="C296" i="11"/>
  <c r="T297" i="11"/>
  <c r="I327" i="11"/>
  <c r="Y306" i="11"/>
  <c r="AK305" i="11"/>
  <c r="AA324" i="11"/>
  <c r="AK313" i="11"/>
  <c r="AL303" i="11"/>
  <c r="R295" i="11"/>
  <c r="C294" i="11"/>
  <c r="F307" i="11"/>
  <c r="G296" i="11"/>
  <c r="W322" i="11"/>
  <c r="AI324" i="11"/>
  <c r="Z313" i="11"/>
  <c r="R327" i="11"/>
  <c r="I325" i="11"/>
  <c r="H318" i="11"/>
  <c r="U314" i="11"/>
  <c r="D301" i="11"/>
  <c r="AI301" i="11"/>
  <c r="P293" i="11"/>
  <c r="K299" i="11"/>
  <c r="S301" i="11"/>
  <c r="Q294" i="11"/>
  <c r="J293" i="11"/>
  <c r="W327" i="11"/>
  <c r="AA297" i="11"/>
  <c r="N303" i="11"/>
  <c r="J327" i="11"/>
  <c r="X299" i="11"/>
  <c r="T301" i="11"/>
  <c r="N326" i="11"/>
  <c r="AF304" i="11"/>
  <c r="M294" i="11"/>
  <c r="V324" i="11"/>
  <c r="I297" i="11"/>
  <c r="N296" i="11"/>
  <c r="D312" i="11"/>
  <c r="S317" i="11"/>
  <c r="G293" i="11"/>
  <c r="R299" i="11"/>
  <c r="AG310" i="11"/>
  <c r="L303" i="11"/>
  <c r="I299" i="11"/>
  <c r="AG293" i="11"/>
  <c r="L297" i="11"/>
  <c r="AK307" i="11"/>
  <c r="U304" i="11"/>
  <c r="R312" i="11"/>
  <c r="Y312" i="11"/>
  <c r="W326" i="11"/>
  <c r="K327" i="11"/>
  <c r="Q292" i="11"/>
  <c r="M324" i="11"/>
  <c r="H296" i="11"/>
  <c r="N305" i="11"/>
  <c r="AD318" i="11"/>
  <c r="AG327" i="11"/>
  <c r="AD320" i="11"/>
  <c r="AA305" i="11"/>
  <c r="AF321" i="11"/>
  <c r="D298" i="11"/>
  <c r="AB319" i="11"/>
  <c r="F324" i="11"/>
  <c r="V320" i="11"/>
  <c r="T298" i="11"/>
  <c r="AL322" i="11"/>
  <c r="S325" i="11"/>
  <c r="L324" i="11"/>
  <c r="AH319" i="11"/>
  <c r="H294" i="11"/>
  <c r="C322" i="11"/>
  <c r="AC307" i="11"/>
  <c r="K311" i="11"/>
  <c r="AC318" i="11"/>
  <c r="O300" i="11"/>
  <c r="L304" i="11"/>
  <c r="N321" i="11"/>
  <c r="U296" i="11"/>
  <c r="AB305" i="11"/>
  <c r="L315" i="11"/>
  <c r="X327" i="11"/>
  <c r="E299" i="11"/>
  <c r="Q322" i="11"/>
  <c r="AA299" i="11"/>
  <c r="AJ320" i="11"/>
  <c r="AJ315" i="11"/>
  <c r="AL326" i="11"/>
  <c r="AC317" i="11"/>
  <c r="AG325" i="11"/>
  <c r="J303" i="11"/>
  <c r="AE303" i="11"/>
  <c r="Y304" i="11"/>
  <c r="AB311" i="11"/>
  <c r="AL307" i="11"/>
  <c r="J323" i="11"/>
  <c r="Y300" i="11"/>
  <c r="K322" i="11"/>
  <c r="S313" i="11"/>
  <c r="Z311" i="11"/>
  <c r="O308" i="11"/>
  <c r="W292" i="11"/>
  <c r="AB322" i="11"/>
  <c r="H325" i="11"/>
  <c r="S294" i="11"/>
  <c r="N313" i="11"/>
  <c r="X322" i="11"/>
  <c r="I301" i="11"/>
  <c r="O316" i="11"/>
  <c r="AH327" i="11"/>
  <c r="F302" i="11"/>
  <c r="AJ308" i="11"/>
  <c r="E320" i="11"/>
  <c r="I295" i="11"/>
  <c r="D313" i="11"/>
  <c r="AK320" i="11"/>
  <c r="C293" i="11"/>
  <c r="AH303" i="11"/>
  <c r="AJ295" i="11"/>
  <c r="AG326" i="11"/>
  <c r="X314" i="11"/>
  <c r="AH302" i="11"/>
  <c r="N325" i="11"/>
  <c r="AE315" i="11"/>
  <c r="P326" i="11"/>
  <c r="AB325" i="11"/>
  <c r="E316" i="11"/>
  <c r="H312" i="11"/>
  <c r="AA306" i="11"/>
  <c r="F308" i="11"/>
  <c r="V312" i="11"/>
  <c r="K319" i="11"/>
  <c r="N294" i="11"/>
  <c r="U308" i="11"/>
  <c r="M304" i="11"/>
  <c r="W314" i="11"/>
  <c r="Z317" i="11"/>
  <c r="R304" i="11"/>
  <c r="W316" i="11"/>
  <c r="K326" i="11"/>
  <c r="L313" i="11"/>
  <c r="F325" i="11"/>
  <c r="V315" i="11"/>
  <c r="AL299" i="11"/>
  <c r="AL320" i="11"/>
  <c r="E308" i="11"/>
  <c r="F310" i="11"/>
  <c r="P312" i="11"/>
  <c r="J294" i="11"/>
  <c r="J296" i="11"/>
  <c r="T324" i="11"/>
  <c r="G326" i="11"/>
  <c r="D303" i="11"/>
  <c r="AF320" i="11"/>
  <c r="X309" i="11"/>
  <c r="AI318" i="11"/>
  <c r="AG316" i="11"/>
  <c r="AG297" i="11"/>
  <c r="P297" i="11"/>
  <c r="M312" i="11"/>
  <c r="O314" i="11"/>
  <c r="R293" i="11"/>
  <c r="AC314" i="11"/>
  <c r="K315" i="11"/>
  <c r="W293" i="11"/>
  <c r="AH308" i="11"/>
  <c r="AE300" i="11"/>
  <c r="P325" i="11"/>
  <c r="AJ292" i="11"/>
  <c r="M317" i="11"/>
  <c r="U301" i="11"/>
  <c r="AE305" i="11"/>
  <c r="AD294" i="11"/>
  <c r="C317" i="11"/>
  <c r="J322" i="11"/>
  <c r="AB316" i="11"/>
  <c r="E311" i="11"/>
  <c r="V313" i="11"/>
  <c r="W305" i="11"/>
  <c r="W299" i="11"/>
  <c r="Z295" i="11"/>
  <c r="AA294" i="11"/>
  <c r="J313" i="11"/>
  <c r="E317" i="11"/>
  <c r="AI310" i="11"/>
  <c r="AA300" i="11"/>
  <c r="G325" i="11"/>
  <c r="AI295" i="11"/>
  <c r="Z321" i="11"/>
  <c r="D317" i="11"/>
  <c r="W300" i="11"/>
  <c r="J292" i="11"/>
  <c r="C292" i="11"/>
  <c r="AC295" i="11"/>
  <c r="G292" i="11"/>
  <c r="Q315" i="11"/>
  <c r="AH300" i="11"/>
  <c r="AF317" i="11"/>
  <c r="AG320" i="11"/>
  <c r="C309" i="11"/>
  <c r="Y294" i="11"/>
  <c r="Y314" i="11"/>
  <c r="T305" i="11"/>
  <c r="I316" i="11"/>
  <c r="AL294" i="11"/>
  <c r="S307" i="11"/>
  <c r="AC302" i="11"/>
  <c r="AI306" i="11"/>
  <c r="P307" i="11"/>
  <c r="S326" i="11"/>
  <c r="W324" i="11"/>
  <c r="AG324" i="11"/>
  <c r="AI304" i="11"/>
  <c r="U311" i="11"/>
  <c r="J317" i="11"/>
  <c r="F294" i="11"/>
  <c r="S312" i="11"/>
  <c r="W312" i="11"/>
  <c r="AF294" i="11"/>
  <c r="E301" i="11"/>
  <c r="K300" i="11"/>
  <c r="V298" i="11"/>
  <c r="M308" i="11"/>
  <c r="Q309" i="11"/>
  <c r="I293" i="11"/>
  <c r="AA327" i="11"/>
  <c r="M305" i="11"/>
  <c r="P319" i="11"/>
  <c r="T294" i="11"/>
  <c r="D316" i="11"/>
  <c r="AD304" i="11"/>
  <c r="C302" i="11"/>
  <c r="AL310" i="11"/>
  <c r="X319" i="11"/>
  <c r="C314" i="11"/>
  <c r="S323" i="11"/>
  <c r="T311" i="11"/>
  <c r="Z309" i="11"/>
  <c r="AH317" i="11"/>
  <c r="W323" i="11"/>
  <c r="H323" i="11"/>
  <c r="AJ311" i="11"/>
  <c r="Y302" i="11"/>
  <c r="H319" i="11"/>
  <c r="AL317" i="11"/>
  <c r="AG323" i="11"/>
  <c r="Q308" i="11"/>
  <c r="AE308" i="11"/>
  <c r="C325" i="11"/>
  <c r="AJ294" i="11"/>
  <c r="W297" i="11"/>
  <c r="AJ302" i="11"/>
  <c r="E305" i="11"/>
  <c r="AI303" i="11"/>
  <c r="C308" i="11"/>
  <c r="X300" i="11"/>
  <c r="D325" i="11"/>
  <c r="S304" i="11"/>
  <c r="R318" i="11"/>
  <c r="AJ313" i="11"/>
  <c r="P309" i="11"/>
  <c r="K293" i="11"/>
  <c r="AB320" i="11"/>
  <c r="W315" i="11"/>
  <c r="G299" i="11"/>
  <c r="AF326" i="11"/>
  <c r="X325" i="11"/>
  <c r="T313" i="11"/>
  <c r="O318" i="11"/>
  <c r="AD316" i="11"/>
  <c r="Z323" i="11"/>
  <c r="AE323" i="11"/>
  <c r="AD311" i="11"/>
  <c r="AC306" i="11"/>
  <c r="Y325" i="11"/>
  <c r="Q326" i="11"/>
  <c r="E306" i="11"/>
  <c r="AG319" i="11"/>
  <c r="AD323" i="11"/>
  <c r="AH301" i="11"/>
  <c r="D294" i="11"/>
  <c r="AK327" i="11"/>
  <c r="D324" i="11"/>
  <c r="D319" i="11"/>
  <c r="H300" i="11"/>
  <c r="AH305" i="11"/>
  <c r="AK299" i="11"/>
  <c r="AF293" i="11"/>
  <c r="AF315" i="11"/>
  <c r="U303" i="11"/>
  <c r="X298" i="11"/>
  <c r="U317" i="11"/>
  <c r="T317" i="11"/>
  <c r="R307" i="11"/>
  <c r="AG296" i="11"/>
  <c r="T323" i="11"/>
  <c r="AE297" i="11"/>
  <c r="AB301" i="11"/>
  <c r="Q317" i="11"/>
  <c r="G314" i="11"/>
  <c r="U298" i="11"/>
  <c r="N302" i="11"/>
  <c r="W304" i="11"/>
  <c r="AI298" i="11"/>
  <c r="Q325" i="11"/>
  <c r="AF305" i="11"/>
  <c r="I317" i="11"/>
  <c r="AF311" i="11"/>
  <c r="H316" i="11"/>
  <c r="AF295" i="11"/>
  <c r="AC326" i="11"/>
  <c r="H321" i="11"/>
  <c r="AL305" i="11"/>
  <c r="F315" i="11"/>
  <c r="V306" i="11"/>
  <c r="D300" i="11"/>
  <c r="AL315" i="11"/>
  <c r="R297" i="11"/>
  <c r="AG314" i="11"/>
  <c r="F312" i="11"/>
  <c r="Q304" i="11"/>
  <c r="AK296" i="11"/>
  <c r="W321" i="11"/>
  <c r="AI293" i="11"/>
  <c r="R292" i="11"/>
  <c r="U313" i="11"/>
  <c r="D307" i="11"/>
  <c r="H315" i="11"/>
  <c r="W311" i="11"/>
  <c r="N316" i="11"/>
  <c r="I303" i="11"/>
  <c r="Z296" i="11"/>
  <c r="M322" i="11"/>
  <c r="P310" i="11"/>
  <c r="W307" i="11"/>
  <c r="M295" i="11"/>
  <c r="M292" i="11"/>
  <c r="O310" i="11"/>
  <c r="H305" i="11"/>
  <c r="F296" i="11"/>
  <c r="W302" i="11"/>
  <c r="S296" i="11"/>
  <c r="AH312" i="11"/>
  <c r="O295" i="11"/>
  <c r="H320" i="11"/>
  <c r="AJ300" i="11"/>
  <c r="AB303" i="11"/>
  <c r="W301" i="11"/>
  <c r="U307" i="11"/>
  <c r="P322" i="11"/>
  <c r="O324" i="11"/>
  <c r="I307" i="11"/>
  <c r="R296" i="11"/>
  <c r="AK301" i="11"/>
  <c r="C319" i="11"/>
  <c r="AH324" i="11"/>
  <c r="Z299" i="11"/>
  <c r="Q301" i="11"/>
  <c r="AA320" i="11"/>
  <c r="AJ293" i="11"/>
  <c r="AK312" i="11"/>
  <c r="R315" i="11"/>
  <c r="K317" i="11"/>
  <c r="W295" i="11"/>
  <c r="E298" i="11"/>
  <c r="G294" i="11"/>
  <c r="T295" i="11"/>
  <c r="N292" i="11"/>
  <c r="AE295" i="11"/>
  <c r="X310" i="11"/>
  <c r="AI292" i="11"/>
  <c r="V325" i="11"/>
  <c r="Y324" i="11"/>
  <c r="X316" i="11"/>
  <c r="P294" i="11"/>
  <c r="K308" i="11"/>
  <c r="R300" i="11"/>
  <c r="O320" i="11"/>
  <c r="F292" i="11"/>
  <c r="AE321" i="11"/>
  <c r="N311" i="11"/>
  <c r="P304" i="11"/>
  <c r="Z315" i="11"/>
  <c r="AE293" i="11"/>
  <c r="E295" i="11"/>
  <c r="G323" i="11"/>
  <c r="AD309" i="11"/>
  <c r="AF324" i="11"/>
  <c r="U318" i="11"/>
  <c r="R303" i="11"/>
  <c r="AA321" i="11"/>
  <c r="AC305" i="11"/>
  <c r="N295" i="11"/>
  <c r="K310" i="11"/>
  <c r="L327" i="11"/>
  <c r="L305" i="11"/>
  <c r="AC327" i="11"/>
  <c r="J305" i="11"/>
  <c r="U327" i="11"/>
  <c r="AD293" i="11"/>
  <c r="Y327" i="11"/>
  <c r="X296" i="11"/>
  <c r="R301" i="11"/>
  <c r="AC297" i="11"/>
  <c r="AJ296" i="11"/>
  <c r="AA317" i="11"/>
  <c r="G306" i="11"/>
  <c r="Z303" i="11"/>
  <c r="F304" i="11"/>
  <c r="AD297" i="11"/>
  <c r="AB310" i="11"/>
  <c r="J319" i="11"/>
  <c r="S292" i="11"/>
  <c r="AD302" i="11"/>
  <c r="AE327" i="11"/>
  <c r="AC303" i="11"/>
  <c r="M298" i="11"/>
  <c r="AB298" i="11"/>
  <c r="AE294" i="11"/>
  <c r="I306" i="11"/>
  <c r="AA296" i="11"/>
  <c r="AD317" i="11"/>
  <c r="Y311" i="11"/>
  <c r="C323" i="11"/>
  <c r="X324" i="11"/>
  <c r="C326" i="11"/>
  <c r="L298" i="11"/>
  <c r="X304" i="11"/>
  <c r="P315" i="11"/>
  <c r="O325" i="11"/>
  <c r="AI323" i="11"/>
  <c r="E322" i="11"/>
  <c r="K305" i="11"/>
  <c r="AH313" i="11"/>
  <c r="AB321" i="11"/>
  <c r="T314" i="11"/>
  <c r="AE299" i="11"/>
  <c r="J299" i="11"/>
  <c r="G298" i="11"/>
  <c r="C297" i="11"/>
  <c r="X307" i="11"/>
  <c r="F305" i="11"/>
  <c r="X323" i="11"/>
  <c r="S314" i="11"/>
  <c r="F313" i="11"/>
  <c r="K324" i="11"/>
  <c r="Z310" i="11"/>
  <c r="AL321" i="11"/>
  <c r="Z306" i="11"/>
  <c r="H322" i="11"/>
  <c r="K301" i="11"/>
  <c r="Z293" i="11"/>
  <c r="AE316" i="11"/>
  <c r="AD326" i="11"/>
  <c r="G302" i="11"/>
  <c r="AH299" i="11"/>
  <c r="G321" i="11"/>
  <c r="AL297" i="11"/>
  <c r="D302" i="11"/>
  <c r="G322" i="11"/>
  <c r="T325" i="11"/>
  <c r="AG303" i="11"/>
  <c r="M311" i="11"/>
  <c r="N327" i="11"/>
  <c r="G307" i="11"/>
  <c r="N299" i="11"/>
  <c r="AI302" i="11"/>
  <c r="P317" i="11"/>
  <c r="AD292" i="11"/>
  <c r="I298" i="11"/>
  <c r="V310" i="11"/>
  <c r="S298" i="11"/>
  <c r="V295" i="11"/>
  <c r="D323" i="11"/>
  <c r="C299" i="11"/>
  <c r="N318" i="11"/>
  <c r="L292" i="11"/>
  <c r="H306" i="11"/>
  <c r="X312" i="11"/>
  <c r="Q305" i="11"/>
  <c r="L312" i="11"/>
  <c r="AK294" i="11"/>
  <c r="AI325" i="11"/>
  <c r="V294" i="11"/>
  <c r="AA314" i="11"/>
  <c r="AK310" i="11"/>
  <c r="E314" i="11"/>
  <c r="S315" i="11"/>
  <c r="G324" i="11"/>
  <c r="Q297" i="11"/>
  <c r="AG300" i="11"/>
  <c r="AE304" i="11"/>
  <c r="U312" i="11"/>
  <c r="AL301" i="11"/>
  <c r="M316" i="11"/>
  <c r="D311" i="11"/>
  <c r="S316" i="11"/>
  <c r="T321" i="11"/>
  <c r="AI305" i="11"/>
  <c r="AD315" i="11"/>
  <c r="AL324" i="11"/>
  <c r="O323" i="11"/>
  <c r="AK297" i="11"/>
  <c r="AL304" i="11"/>
  <c r="AD324" i="11"/>
  <c r="AD313" i="11"/>
  <c r="AL298" i="11"/>
  <c r="H308" i="11"/>
  <c r="AJ305" i="11"/>
  <c r="AB295" i="11"/>
  <c r="N310" i="11"/>
  <c r="S300" i="11"/>
  <c r="AF297" i="11"/>
  <c r="AF323" i="11"/>
  <c r="P318" i="11"/>
  <c r="U325" i="11"/>
  <c r="V307" i="11"/>
  <c r="Y322" i="11"/>
  <c r="V292" i="11"/>
  <c r="H299" i="11"/>
  <c r="Z307" i="11"/>
  <c r="J302" i="11"/>
  <c r="AF312" i="11"/>
  <c r="AI314" i="11"/>
  <c r="T304" i="11"/>
  <c r="AF298" i="11"/>
  <c r="E325" i="11"/>
  <c r="Y307" i="11"/>
  <c r="AL314" i="11"/>
  <c r="D5" i="12" l="1" a="1"/>
  <c r="D5" i="14" a="1"/>
  <c r="D19" i="14" l="1"/>
  <c r="F19" i="14" s="1"/>
  <c r="H19" i="14" s="1"/>
  <c r="D8" i="14"/>
  <c r="F8" i="14" s="1"/>
  <c r="H8" i="14" s="1"/>
  <c r="D36" i="14"/>
  <c r="F36" i="14" s="1"/>
  <c r="H36" i="14" s="1"/>
  <c r="D13" i="14"/>
  <c r="F13" i="14" s="1"/>
  <c r="H13" i="14" s="1"/>
  <c r="D18" i="14"/>
  <c r="F18" i="14" s="1"/>
  <c r="H18" i="14" s="1"/>
  <c r="D17" i="14"/>
  <c r="F17" i="14" s="1"/>
  <c r="H17" i="14" s="1"/>
  <c r="D11" i="14"/>
  <c r="F11" i="14" s="1"/>
  <c r="H11" i="14" s="1"/>
  <c r="D39" i="14"/>
  <c r="F39" i="14" s="1"/>
  <c r="H39" i="14" s="1"/>
  <c r="D28" i="14"/>
  <c r="F28" i="14" s="1"/>
  <c r="H28" i="14" s="1"/>
  <c r="D32" i="14"/>
  <c r="F32" i="14" s="1"/>
  <c r="H32" i="14" s="1"/>
  <c r="D12" i="14"/>
  <c r="F12" i="14" s="1"/>
  <c r="H12" i="14" s="1"/>
  <c r="D30" i="14"/>
  <c r="F30" i="14" s="1"/>
  <c r="H30" i="14" s="1"/>
  <c r="D24" i="14"/>
  <c r="F24" i="14" s="1"/>
  <c r="H24" i="14" s="1"/>
  <c r="D35" i="14"/>
  <c r="F35" i="14" s="1"/>
  <c r="H35" i="14" s="1"/>
  <c r="D21" i="14"/>
  <c r="F21" i="14" s="1"/>
  <c r="H21" i="14" s="1"/>
  <c r="D22" i="14"/>
  <c r="F22" i="14" s="1"/>
  <c r="H22" i="14" s="1"/>
  <c r="D25" i="14"/>
  <c r="F25" i="14" s="1"/>
  <c r="H25" i="14" s="1"/>
  <c r="D40" i="14"/>
  <c r="F40" i="14" s="1"/>
  <c r="H40" i="14" s="1"/>
  <c r="D31" i="14"/>
  <c r="F31" i="14" s="1"/>
  <c r="H31" i="14" s="1"/>
  <c r="D20" i="14"/>
  <c r="F20" i="14" s="1"/>
  <c r="H20" i="14" s="1"/>
  <c r="D29" i="14"/>
  <c r="F29" i="14" s="1"/>
  <c r="H29" i="14" s="1"/>
  <c r="D26" i="14"/>
  <c r="F26" i="14" s="1"/>
  <c r="H26" i="14" s="1"/>
  <c r="D33" i="14"/>
  <c r="F33" i="14" s="1"/>
  <c r="H33" i="14" s="1"/>
  <c r="D23" i="14"/>
  <c r="F23" i="14" s="1"/>
  <c r="H23" i="14" s="1"/>
  <c r="D6" i="14"/>
  <c r="F6" i="14" s="1"/>
  <c r="H6" i="14" s="1"/>
  <c r="D37" i="14"/>
  <c r="F37" i="14" s="1"/>
  <c r="H37" i="14" s="1"/>
  <c r="D15" i="14"/>
  <c r="F15" i="14" s="1"/>
  <c r="H15" i="14" s="1"/>
  <c r="D5" i="14"/>
  <c r="F5" i="14" s="1"/>
  <c r="H5" i="14" s="1"/>
  <c r="D10" i="14"/>
  <c r="F10" i="14" s="1"/>
  <c r="H10" i="14" s="1"/>
  <c r="D34" i="14"/>
  <c r="F34" i="14" s="1"/>
  <c r="H34" i="14" s="1"/>
  <c r="D27" i="14"/>
  <c r="F27" i="14" s="1"/>
  <c r="H27" i="14" s="1"/>
  <c r="D16" i="14"/>
  <c r="F16" i="14" s="1"/>
  <c r="H16" i="14" s="1"/>
  <c r="D7" i="14"/>
  <c r="F7" i="14" s="1"/>
  <c r="H7" i="14" s="1"/>
  <c r="D9" i="14"/>
  <c r="F9" i="14" s="1"/>
  <c r="H9" i="14" s="1"/>
  <c r="D14" i="14"/>
  <c r="F14" i="14" s="1"/>
  <c r="H14" i="14" s="1"/>
  <c r="D38" i="14"/>
  <c r="F38" i="14" s="1"/>
  <c r="H38" i="14" s="1"/>
  <c r="D24" i="12"/>
  <c r="F24" i="12" s="1"/>
  <c r="H24" i="12" s="1"/>
  <c r="D6" i="12"/>
  <c r="F6" i="12" s="1"/>
  <c r="H6" i="12" s="1"/>
  <c r="D15" i="12"/>
  <c r="F15" i="12" s="1"/>
  <c r="H15" i="12" s="1"/>
  <c r="D36" i="12"/>
  <c r="F36" i="12" s="1"/>
  <c r="H36" i="12" s="1"/>
  <c r="D27" i="12"/>
  <c r="F27" i="12" s="1"/>
  <c r="H27" i="12" s="1"/>
  <c r="D37" i="12"/>
  <c r="F37" i="12" s="1"/>
  <c r="H37" i="12" s="1"/>
  <c r="D25" i="12"/>
  <c r="F25" i="12" s="1"/>
  <c r="H25" i="12" s="1"/>
  <c r="D9" i="12"/>
  <c r="F9" i="12" s="1"/>
  <c r="H9" i="12" s="1"/>
  <c r="D11" i="12"/>
  <c r="F11" i="12" s="1"/>
  <c r="H11" i="12" s="1"/>
  <c r="D32" i="12"/>
  <c r="F32" i="12" s="1"/>
  <c r="H32" i="12" s="1"/>
  <c r="D17" i="12"/>
  <c r="F17" i="12" s="1"/>
  <c r="H17" i="12" s="1"/>
  <c r="D31" i="12"/>
  <c r="F31" i="12" s="1"/>
  <c r="H31" i="12" s="1"/>
  <c r="D33" i="12"/>
  <c r="F33" i="12" s="1"/>
  <c r="H33" i="12" s="1"/>
  <c r="D20" i="12"/>
  <c r="F20" i="12" s="1"/>
  <c r="H20" i="12" s="1"/>
  <c r="D5" i="12"/>
  <c r="F5" i="12" s="1"/>
  <c r="H5" i="12" s="1"/>
  <c r="D29" i="12"/>
  <c r="F29" i="12" s="1"/>
  <c r="H29" i="12" s="1"/>
  <c r="D7" i="12"/>
  <c r="F7" i="12" s="1"/>
  <c r="H7" i="12" s="1"/>
  <c r="D18" i="12"/>
  <c r="F18" i="12" s="1"/>
  <c r="H18" i="12" s="1"/>
  <c r="D14" i="12"/>
  <c r="F14" i="12" s="1"/>
  <c r="H14" i="12" s="1"/>
  <c r="D23" i="12"/>
  <c r="F23" i="12" s="1"/>
  <c r="H23" i="12" s="1"/>
  <c r="D30" i="12"/>
  <c r="F30" i="12" s="1"/>
  <c r="H30" i="12" s="1"/>
  <c r="D8" i="12"/>
  <c r="F8" i="12" s="1"/>
  <c r="H8" i="12" s="1"/>
  <c r="D13" i="12"/>
  <c r="F13" i="12" s="1"/>
  <c r="H13" i="12" s="1"/>
  <c r="D40" i="12"/>
  <c r="F40" i="12" s="1"/>
  <c r="H40" i="12" s="1"/>
  <c r="D22" i="12"/>
  <c r="F22" i="12" s="1"/>
  <c r="H22" i="12" s="1"/>
  <c r="D39" i="12"/>
  <c r="F39" i="12" s="1"/>
  <c r="H39" i="12" s="1"/>
  <c r="D34" i="12"/>
  <c r="F34" i="12" s="1"/>
  <c r="H34" i="12" s="1"/>
  <c r="D28" i="12"/>
  <c r="F28" i="12" s="1"/>
  <c r="H28" i="12" s="1"/>
  <c r="D12" i="12"/>
  <c r="F12" i="12" s="1"/>
  <c r="H12" i="12" s="1"/>
  <c r="D19" i="12"/>
  <c r="F19" i="12" s="1"/>
  <c r="H19" i="12" s="1"/>
  <c r="D35" i="12"/>
  <c r="F35" i="12" s="1"/>
  <c r="H35" i="12" s="1"/>
  <c r="D16" i="12"/>
  <c r="F16" i="12" s="1"/>
  <c r="H16" i="12" s="1"/>
  <c r="D26" i="12"/>
  <c r="F26" i="12" s="1"/>
  <c r="H26" i="12" s="1"/>
  <c r="D38" i="12"/>
  <c r="F38" i="12" s="1"/>
  <c r="H38" i="12" s="1"/>
  <c r="D10" i="12"/>
  <c r="F10" i="12" s="1"/>
  <c r="H10" i="12" s="1"/>
  <c r="D21" i="12"/>
  <c r="F21" i="12" s="1"/>
  <c r="H21" i="12" s="1"/>
  <c r="J19" i="14" l="1"/>
  <c r="J37" i="14"/>
  <c r="J36" i="14"/>
  <c r="J25" i="14"/>
  <c r="J35" i="14"/>
  <c r="J6" i="14"/>
  <c r="J5" i="14"/>
  <c r="J39" i="14"/>
  <c r="J10" i="14"/>
  <c r="J32" i="14"/>
  <c r="J23" i="14"/>
  <c r="J40" i="14"/>
  <c r="J24" i="14"/>
  <c r="J28" i="14"/>
  <c r="J9" i="14"/>
  <c r="J20" i="14"/>
  <c r="J8" i="14"/>
  <c r="J15" i="14"/>
  <c r="J21" i="14"/>
  <c r="J7" i="14"/>
  <c r="J26" i="14"/>
  <c r="J30" i="14"/>
  <c r="J16" i="14"/>
  <c r="J38" i="14"/>
  <c r="J33" i="14"/>
  <c r="J29" i="14"/>
  <c r="J31" i="14"/>
  <c r="J34" i="14"/>
  <c r="J27" i="14"/>
  <c r="J12" i="14"/>
  <c r="J11" i="14"/>
  <c r="J22" i="14"/>
  <c r="J14" i="14"/>
  <c r="J13" i="14"/>
  <c r="J18" i="14"/>
  <c r="J17" i="14"/>
  <c r="J10" i="12"/>
  <c r="J35" i="12"/>
  <c r="J33" i="12"/>
  <c r="J15" i="12"/>
  <c r="J7" i="12"/>
  <c r="J40" i="12"/>
  <c r="J36" i="12"/>
  <c r="J25" i="12"/>
  <c r="J11" i="12"/>
  <c r="J16" i="12"/>
  <c r="J30" i="12"/>
  <c r="J32" i="12"/>
  <c r="J29" i="12"/>
  <c r="J28" i="12"/>
  <c r="J14" i="12"/>
  <c r="J31" i="12"/>
  <c r="J6" i="12"/>
  <c r="J5" i="12"/>
  <c r="K5" i="12" s="1" a="1"/>
  <c r="J12" i="12"/>
  <c r="J9" i="12"/>
  <c r="J17" i="12"/>
  <c r="J34" i="12"/>
  <c r="J26" i="12"/>
  <c r="J19" i="12"/>
  <c r="J20" i="12"/>
  <c r="J8" i="12"/>
  <c r="J24" i="12"/>
  <c r="J38" i="12"/>
  <c r="J27" i="12"/>
  <c r="J37" i="12"/>
  <c r="J18" i="12"/>
  <c r="J39" i="12"/>
  <c r="J21" i="12"/>
  <c r="J13" i="12"/>
  <c r="J22" i="12"/>
  <c r="J23" i="12"/>
  <c r="K5" i="14" l="1" a="1"/>
  <c r="K25" i="12"/>
  <c r="M25" i="12" s="1"/>
  <c r="K6" i="12"/>
  <c r="M6" i="12" s="1"/>
  <c r="K13" i="12"/>
  <c r="M13" i="12" s="1"/>
  <c r="K37" i="12"/>
  <c r="M37" i="12" s="1"/>
  <c r="K36" i="12"/>
  <c r="M36" i="12" s="1"/>
  <c r="K39" i="12"/>
  <c r="M39" i="12" s="1"/>
  <c r="K29" i="12"/>
  <c r="M29" i="12" s="1"/>
  <c r="K9" i="12"/>
  <c r="M9" i="12" s="1"/>
  <c r="K16" i="12"/>
  <c r="M16" i="12" s="1"/>
  <c r="K27" i="12"/>
  <c r="M27" i="12" s="1"/>
  <c r="K32" i="12"/>
  <c r="M32" i="12" s="1"/>
  <c r="K35" i="12"/>
  <c r="M35" i="12" s="1"/>
  <c r="K30" i="12"/>
  <c r="M30" i="12" s="1"/>
  <c r="K19" i="12"/>
  <c r="M19" i="12" s="1"/>
  <c r="K26" i="12"/>
  <c r="M26" i="12" s="1"/>
  <c r="K5" i="12"/>
  <c r="M5" i="12" s="1"/>
  <c r="K24" i="12"/>
  <c r="M24" i="12" s="1"/>
  <c r="K23" i="12"/>
  <c r="M23" i="12" s="1"/>
  <c r="K38" i="12"/>
  <c r="M38" i="12" s="1"/>
  <c r="K21" i="12"/>
  <c r="M21" i="12" s="1"/>
  <c r="K22" i="12"/>
  <c r="M22" i="12" s="1"/>
  <c r="K17" i="12"/>
  <c r="M17" i="12" s="1"/>
  <c r="K28" i="12"/>
  <c r="M28" i="12" s="1"/>
  <c r="K7" i="12"/>
  <c r="M7" i="12" s="1"/>
  <c r="K8" i="12"/>
  <c r="M8" i="12" s="1"/>
  <c r="K31" i="12"/>
  <c r="M31" i="12" s="1"/>
  <c r="K34" i="12"/>
  <c r="M34" i="12" s="1"/>
  <c r="K14" i="12"/>
  <c r="M14" i="12" s="1"/>
  <c r="K12" i="12"/>
  <c r="M12" i="12" s="1"/>
  <c r="K15" i="12"/>
  <c r="M15" i="12" s="1"/>
  <c r="K10" i="12"/>
  <c r="M10" i="12" s="1"/>
  <c r="K11" i="12"/>
  <c r="M11" i="12" s="1"/>
  <c r="K18" i="12"/>
  <c r="M18" i="12" s="1"/>
  <c r="K33" i="12"/>
  <c r="M33" i="12" s="1"/>
  <c r="K40" i="12"/>
  <c r="M40" i="12" s="1"/>
  <c r="K20" i="12"/>
  <c r="M20" i="12" s="1"/>
  <c r="C3" i="12" l="1"/>
  <c r="K5" i="14"/>
  <c r="M5" i="14" s="1"/>
  <c r="K25" i="14"/>
  <c r="M25" i="14" s="1"/>
  <c r="K35" i="14"/>
  <c r="M35" i="14" s="1"/>
  <c r="K8" i="14"/>
  <c r="M8" i="14" s="1"/>
  <c r="K12" i="14"/>
  <c r="M12" i="14" s="1"/>
  <c r="K24" i="14"/>
  <c r="M24" i="14" s="1"/>
  <c r="K36" i="14"/>
  <c r="M36" i="14" s="1"/>
  <c r="K28" i="14"/>
  <c r="M28" i="14" s="1"/>
  <c r="K30" i="14"/>
  <c r="M30" i="14" s="1"/>
  <c r="K26" i="14"/>
  <c r="M26" i="14" s="1"/>
  <c r="K32" i="14"/>
  <c r="M32" i="14" s="1"/>
  <c r="K31" i="14"/>
  <c r="M31" i="14" s="1"/>
  <c r="K18" i="14"/>
  <c r="M18" i="14" s="1"/>
  <c r="K38" i="14"/>
  <c r="M38" i="14" s="1"/>
  <c r="K6" i="14"/>
  <c r="M6" i="14" s="1"/>
  <c r="K27" i="14"/>
  <c r="M27" i="14" s="1"/>
  <c r="K14" i="14"/>
  <c r="M14" i="14" s="1"/>
  <c r="K22" i="14"/>
  <c r="M22" i="14" s="1"/>
  <c r="K17" i="14"/>
  <c r="M17" i="14" s="1"/>
  <c r="K16" i="14"/>
  <c r="M16" i="14" s="1"/>
  <c r="K15" i="14"/>
  <c r="M15" i="14" s="1"/>
  <c r="K34" i="14"/>
  <c r="M34" i="14" s="1"/>
  <c r="K29" i="14"/>
  <c r="M29" i="14" s="1"/>
  <c r="K19" i="14"/>
  <c r="M19" i="14" s="1"/>
  <c r="K11" i="14"/>
  <c r="M11" i="14" s="1"/>
  <c r="K39" i="14"/>
  <c r="M39" i="14" s="1"/>
  <c r="K9" i="14"/>
  <c r="M9" i="14" s="1"/>
  <c r="K33" i="14"/>
  <c r="M33" i="14" s="1"/>
  <c r="K37" i="14"/>
  <c r="M37" i="14" s="1"/>
  <c r="K13" i="14"/>
  <c r="M13" i="14" s="1"/>
  <c r="K10" i="14"/>
  <c r="M10" i="14" s="1"/>
  <c r="K21" i="14"/>
  <c r="M21" i="14" s="1"/>
  <c r="K40" i="14"/>
  <c r="M40" i="14" s="1"/>
  <c r="K7" i="14"/>
  <c r="M7" i="14" s="1"/>
  <c r="K23" i="14"/>
  <c r="M23" i="14" s="1"/>
  <c r="K20" i="14"/>
  <c r="M20" i="14" s="1"/>
  <c r="C3" i="14" l="1"/>
</calcChain>
</file>

<file path=xl/sharedStrings.xml><?xml version="1.0" encoding="utf-8"?>
<sst xmlns="http://schemas.openxmlformats.org/spreadsheetml/2006/main" count="1846" uniqueCount="239">
  <si>
    <t>（単位：百万円）</t>
    <rPh sb="1" eb="3">
      <t>タンイ</t>
    </rPh>
    <rPh sb="4" eb="7">
      <t>ヒャクマンエン</t>
    </rPh>
    <phoneticPr fontId="1"/>
  </si>
  <si>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</si>
  <si>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</si>
  <si>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</si>
  <si>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</si>
  <si>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</si>
  <si>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</si>
  <si>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</si>
  <si>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</si>
  <si>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</si>
  <si>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</si>
  <si>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</si>
  <si>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</si>
  <si>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</si>
  <si>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</si>
  <si>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</si>
  <si>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</si>
  <si>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</si>
  <si>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</si>
  <si>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</si>
  <si>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</si>
  <si>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</si>
  <si>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</si>
  <si>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</si>
  <si>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</si>
  <si>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</si>
  <si>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</si>
  <si>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</si>
  <si>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</si>
  <si>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</si>
  <si>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</si>
  <si>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</si>
  <si>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</si>
  <si>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</si>
  <si>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内生部門
計</t>
    <rPh sb="0" eb="2">
      <t>ナイセイ</t>
    </rPh>
    <rPh sb="2" eb="4">
      <t>ブモン</t>
    </rPh>
    <rPh sb="5" eb="6">
      <t>ケイ</t>
    </rPh>
    <phoneticPr fontId="1"/>
  </si>
  <si>
    <t>家計外
消費支出</t>
    <phoneticPr fontId="1"/>
  </si>
  <si>
    <t>民間消費支出</t>
  </si>
  <si>
    <t>一般政府
消費支出</t>
    <phoneticPr fontId="1"/>
  </si>
  <si>
    <t>県内総固定
資本形成
（公的）</t>
    <rPh sb="12" eb="14">
      <t>コウテキ</t>
    </rPh>
    <phoneticPr fontId="1"/>
  </si>
  <si>
    <t>県内総固定
資本形成
（民間）</t>
    <rPh sb="12" eb="14">
      <t>ミンカン</t>
    </rPh>
    <phoneticPr fontId="1"/>
  </si>
  <si>
    <t>在庫純増</t>
  </si>
  <si>
    <t>県内最終
需要計</t>
    <rPh sb="0" eb="2">
      <t>ケンナイ</t>
    </rPh>
    <rPh sb="2" eb="4">
      <t>サイシュウ</t>
    </rPh>
    <rPh sb="5" eb="7">
      <t>ジュヨウ</t>
    </rPh>
    <rPh sb="7" eb="8">
      <t>ケイ</t>
    </rPh>
    <phoneticPr fontId="1"/>
  </si>
  <si>
    <t>県内需要
合計</t>
    <rPh sb="0" eb="2">
      <t>ケンナイ</t>
    </rPh>
    <rPh sb="2" eb="4">
      <t>ジュヨウ</t>
    </rPh>
    <rPh sb="5" eb="7">
      <t>ゴウケイ</t>
    </rPh>
    <phoneticPr fontId="1"/>
  </si>
  <si>
    <t>移輸出</t>
    <rPh sb="0" eb="1">
      <t>ウツリ</t>
    </rPh>
    <rPh sb="1" eb="3">
      <t>ユシュツ</t>
    </rPh>
    <phoneticPr fontId="1"/>
  </si>
  <si>
    <t>最終需要
計</t>
    <phoneticPr fontId="1"/>
  </si>
  <si>
    <t>需要合計</t>
    <rPh sb="0" eb="2">
      <t>ジュヨウ</t>
    </rPh>
    <rPh sb="2" eb="4">
      <t>ゴウケイ</t>
    </rPh>
    <phoneticPr fontId="1"/>
  </si>
  <si>
    <t>移輸入</t>
    <rPh sb="0" eb="1">
      <t>ウツリ</t>
    </rPh>
    <rPh sb="1" eb="3">
      <t>ユニュウ</t>
    </rPh>
    <phoneticPr fontId="1"/>
  </si>
  <si>
    <t>最終需要
部門計</t>
    <rPh sb="0" eb="2">
      <t>サイシュウ</t>
    </rPh>
    <rPh sb="2" eb="4">
      <t>ジュヨウ</t>
    </rPh>
    <rPh sb="5" eb="7">
      <t>ブモン</t>
    </rPh>
    <rPh sb="7" eb="8">
      <t>ケイ</t>
    </rPh>
    <phoneticPr fontId="1"/>
  </si>
  <si>
    <t>県内生産額</t>
    <rPh sb="0" eb="2">
      <t>ケンナイ</t>
    </rPh>
    <rPh sb="2" eb="4">
      <t>セイサン</t>
    </rPh>
    <rPh sb="4" eb="5">
      <t>ガク</t>
    </rPh>
    <phoneticPr fontId="1"/>
  </si>
  <si>
    <t>符号</t>
    <rPh sb="0" eb="2">
      <t>フゴウ</t>
    </rPh>
    <phoneticPr fontId="1"/>
  </si>
  <si>
    <t>農林業</t>
    <rPh sb="0" eb="2">
      <t>ノウリン</t>
    </rPh>
    <rPh sb="2" eb="3">
      <t>ギョウ</t>
    </rPh>
    <phoneticPr fontId="1"/>
  </si>
  <si>
    <t>水産業</t>
    <rPh sb="0" eb="2">
      <t>スイサン</t>
    </rPh>
    <rPh sb="2" eb="3">
      <t>ギョウ</t>
    </rPh>
    <phoneticPr fontId="1"/>
  </si>
  <si>
    <t>鉱業</t>
  </si>
  <si>
    <t>飲食料品</t>
  </si>
  <si>
    <t>繊維製品</t>
  </si>
  <si>
    <t>パルプ・紙・木製品</t>
  </si>
  <si>
    <t>化学製品</t>
  </si>
  <si>
    <t>石油・石炭製品</t>
  </si>
  <si>
    <t>窯業・土石製品</t>
  </si>
  <si>
    <t>鉄鋼</t>
  </si>
  <si>
    <t>非鉄金属</t>
  </si>
  <si>
    <t>金属製品</t>
  </si>
  <si>
    <t>一般機械</t>
  </si>
  <si>
    <t>電気機械</t>
  </si>
  <si>
    <t>情報・通信機器</t>
    <rPh sb="0" eb="2">
      <t>ジョウホウ</t>
    </rPh>
    <rPh sb="3" eb="5">
      <t>ツウシン</t>
    </rPh>
    <rPh sb="5" eb="7">
      <t>キキ</t>
    </rPh>
    <phoneticPr fontId="2"/>
  </si>
  <si>
    <t>電子部品</t>
    <rPh sb="0" eb="2">
      <t>デンシ</t>
    </rPh>
    <rPh sb="2" eb="4">
      <t>ブヒン</t>
    </rPh>
    <phoneticPr fontId="2"/>
  </si>
  <si>
    <t>輸送機械</t>
  </si>
  <si>
    <t>精密機械</t>
  </si>
  <si>
    <t>その他の製造工業製品</t>
  </si>
  <si>
    <t>建設</t>
  </si>
  <si>
    <t>電力・ガス・熱供給</t>
    <rPh sb="0" eb="2">
      <t>デンリョク</t>
    </rPh>
    <rPh sb="6" eb="7">
      <t>ネツ</t>
    </rPh>
    <rPh sb="7" eb="9">
      <t>キョウキュウ</t>
    </rPh>
    <phoneticPr fontId="2"/>
  </si>
  <si>
    <t>水道・廃棄物処理</t>
    <rPh sb="0" eb="2">
      <t>スイドウ</t>
    </rPh>
    <rPh sb="3" eb="6">
      <t>ハイキブツ</t>
    </rPh>
    <rPh sb="6" eb="8">
      <t>ショリ</t>
    </rPh>
    <phoneticPr fontId="2"/>
  </si>
  <si>
    <t>商業</t>
    <rPh sb="0" eb="2">
      <t>ショウギョウ</t>
    </rPh>
    <phoneticPr fontId="2"/>
  </si>
  <si>
    <t>金融・保険</t>
    <rPh sb="0" eb="2">
      <t>キンユウ</t>
    </rPh>
    <rPh sb="3" eb="5">
      <t>ホケン</t>
    </rPh>
    <phoneticPr fontId="2"/>
  </si>
  <si>
    <t>不動産</t>
    <rPh sb="0" eb="3">
      <t>フドウサン</t>
    </rPh>
    <phoneticPr fontId="2"/>
  </si>
  <si>
    <t>運輸</t>
    <rPh sb="0" eb="2">
      <t>ウンユ</t>
    </rPh>
    <phoneticPr fontId="2"/>
  </si>
  <si>
    <t>情報通信</t>
    <rPh sb="0" eb="2">
      <t>ジョウホウ</t>
    </rPh>
    <rPh sb="2" eb="4">
      <t>ツウシン</t>
    </rPh>
    <phoneticPr fontId="2"/>
  </si>
  <si>
    <t>公務</t>
    <rPh sb="0" eb="2">
      <t>コウム</t>
    </rPh>
    <phoneticPr fontId="2"/>
  </si>
  <si>
    <t>教育・研究</t>
    <rPh sb="0" eb="2">
      <t>キョウイク</t>
    </rPh>
    <rPh sb="3" eb="5">
      <t>ケンキュウ</t>
    </rPh>
    <phoneticPr fontId="2"/>
  </si>
  <si>
    <t>医療・保健・社会保障・介護</t>
    <rPh sb="0" eb="2">
      <t>イリョウ</t>
    </rPh>
    <rPh sb="3" eb="5">
      <t>ホケン</t>
    </rPh>
    <rPh sb="6" eb="8">
      <t>シャカイ</t>
    </rPh>
    <rPh sb="8" eb="10">
      <t>ホショウ</t>
    </rPh>
    <rPh sb="11" eb="13">
      <t>カイゴ</t>
    </rPh>
    <phoneticPr fontId="2"/>
  </si>
  <si>
    <t>その他の公共サービス</t>
    <rPh sb="2" eb="3">
      <t>タ</t>
    </rPh>
    <rPh sb="4" eb="6">
      <t>コウキョウ</t>
    </rPh>
    <phoneticPr fontId="2"/>
  </si>
  <si>
    <t>対事業所サービス</t>
    <rPh sb="0" eb="1">
      <t>タイ</t>
    </rPh>
    <rPh sb="1" eb="4">
      <t>ジギョウショ</t>
    </rPh>
    <phoneticPr fontId="2"/>
  </si>
  <si>
    <t>対個人サービス</t>
    <rPh sb="0" eb="1">
      <t>タイ</t>
    </rPh>
    <rPh sb="1" eb="3">
      <t>コジン</t>
    </rPh>
    <phoneticPr fontId="2"/>
  </si>
  <si>
    <t>事務用品</t>
    <rPh sb="0" eb="2">
      <t>ジム</t>
    </rPh>
    <rPh sb="2" eb="4">
      <t>ヨウヒン</t>
    </rPh>
    <phoneticPr fontId="2"/>
  </si>
  <si>
    <t>分類不明</t>
    <rPh sb="0" eb="2">
      <t>ブンルイ</t>
    </rPh>
    <rPh sb="2" eb="4">
      <t>フメイ</t>
    </rPh>
    <phoneticPr fontId="2"/>
  </si>
  <si>
    <t>移出</t>
    <rPh sb="0" eb="2">
      <t>イシュツ</t>
    </rPh>
    <phoneticPr fontId="1"/>
  </si>
  <si>
    <t>輸出</t>
    <rPh sb="0" eb="2">
      <t>ユシュツ</t>
    </rPh>
    <phoneticPr fontId="1"/>
  </si>
  <si>
    <t>（控除）
移入</t>
    <rPh sb="1" eb="3">
      <t>コウジョ</t>
    </rPh>
    <rPh sb="5" eb="7">
      <t>イニュウ</t>
    </rPh>
    <phoneticPr fontId="1"/>
  </si>
  <si>
    <t>（控除）
輸入</t>
    <rPh sb="1" eb="3">
      <t>コウジョ</t>
    </rPh>
    <rPh sb="5" eb="7">
      <t>ユニュウ</t>
    </rPh>
    <phoneticPr fontId="1"/>
  </si>
  <si>
    <t>農林業</t>
    <rPh sb="2" eb="3">
      <t>ギョウ</t>
    </rPh>
    <phoneticPr fontId="1"/>
  </si>
  <si>
    <t>内生部門　計</t>
    <rPh sb="0" eb="2">
      <t>ナイセイ</t>
    </rPh>
    <rPh sb="2" eb="4">
      <t>ブモン</t>
    </rPh>
    <rPh sb="5" eb="6">
      <t>ケイ</t>
    </rPh>
    <phoneticPr fontId="1"/>
  </si>
  <si>
    <t>家計外消費支出</t>
  </si>
  <si>
    <t>雇用者所得</t>
  </si>
  <si>
    <t>営業余剰</t>
  </si>
  <si>
    <t>資本減耗引当</t>
  </si>
  <si>
    <t>間接税</t>
    <phoneticPr fontId="1"/>
  </si>
  <si>
    <t>（控除）経常補助金</t>
    <phoneticPr fontId="1"/>
  </si>
  <si>
    <t>粗付加価値部門計</t>
  </si>
  <si>
    <t>項目</t>
    <rPh sb="0" eb="2">
      <t>コウモク</t>
    </rPh>
    <phoneticPr fontId="1"/>
  </si>
  <si>
    <t>②　魚箱代</t>
    <rPh sb="2" eb="3">
      <t>ギョ</t>
    </rPh>
    <rPh sb="3" eb="4">
      <t>ハコ</t>
    </rPh>
    <rPh sb="4" eb="5">
      <t>ダイ</t>
    </rPh>
    <phoneticPr fontId="1"/>
  </si>
  <si>
    <t>③　その他漁具代</t>
    <rPh sb="4" eb="5">
      <t>タ</t>
    </rPh>
    <rPh sb="5" eb="7">
      <t>ギョグ</t>
    </rPh>
    <rPh sb="7" eb="8">
      <t>ダイ</t>
    </rPh>
    <phoneticPr fontId="1"/>
  </si>
  <si>
    <t>④　氷・塩代</t>
    <rPh sb="2" eb="3">
      <t>コオリ</t>
    </rPh>
    <rPh sb="4" eb="5">
      <t>シオ</t>
    </rPh>
    <rPh sb="5" eb="6">
      <t>ダイ</t>
    </rPh>
    <phoneticPr fontId="1"/>
  </si>
  <si>
    <t>⑤　燃料費（漁船）</t>
    <rPh sb="2" eb="5">
      <t>ネンリョウヒ</t>
    </rPh>
    <rPh sb="6" eb="8">
      <t>ギョセン</t>
    </rPh>
    <phoneticPr fontId="1"/>
  </si>
  <si>
    <t>⑥　燃料費（自動車）</t>
    <rPh sb="2" eb="5">
      <t>ネンリョウヒ</t>
    </rPh>
    <rPh sb="6" eb="9">
      <t>ジドウシャ</t>
    </rPh>
    <phoneticPr fontId="1"/>
  </si>
  <si>
    <t>⑦　食料</t>
    <rPh sb="2" eb="4">
      <t>ショクリョウ</t>
    </rPh>
    <phoneticPr fontId="1"/>
  </si>
  <si>
    <t>⑧　漁船補修費</t>
    <rPh sb="2" eb="4">
      <t>ギョセン</t>
    </rPh>
    <rPh sb="4" eb="6">
      <t>ホシュウ</t>
    </rPh>
    <rPh sb="6" eb="7">
      <t>ヒ</t>
    </rPh>
    <phoneticPr fontId="1"/>
  </si>
  <si>
    <t>⑨　減価償却費</t>
    <rPh sb="2" eb="4">
      <t>ゲンカ</t>
    </rPh>
    <rPh sb="4" eb="6">
      <t>ショウキャク</t>
    </rPh>
    <rPh sb="6" eb="7">
      <t>ヒ</t>
    </rPh>
    <phoneticPr fontId="1"/>
  </si>
  <si>
    <t>⑩　保険料（障害保険等）</t>
    <rPh sb="2" eb="5">
      <t>ホケンリョウ</t>
    </rPh>
    <rPh sb="6" eb="8">
      <t>ショウガイ</t>
    </rPh>
    <rPh sb="8" eb="10">
      <t>ホケン</t>
    </rPh>
    <rPh sb="10" eb="11">
      <t>トウ</t>
    </rPh>
    <phoneticPr fontId="1"/>
  </si>
  <si>
    <t>⑪　市場手数料</t>
    <rPh sb="2" eb="4">
      <t>イチバ</t>
    </rPh>
    <rPh sb="4" eb="7">
      <t>テスウリョウ</t>
    </rPh>
    <phoneticPr fontId="1"/>
  </si>
  <si>
    <t>⑫　組合に支払う負担金</t>
    <rPh sb="2" eb="4">
      <t>クミアイ</t>
    </rPh>
    <rPh sb="5" eb="7">
      <t>シハラ</t>
    </rPh>
    <rPh sb="8" eb="11">
      <t>フタンキン</t>
    </rPh>
    <phoneticPr fontId="1"/>
  </si>
  <si>
    <t xml:space="preserve">⑬　租税公課（税金） </t>
    <rPh sb="2" eb="4">
      <t>ソゼイ</t>
    </rPh>
    <rPh sb="4" eb="6">
      <t>コウカ</t>
    </rPh>
    <rPh sb="7" eb="9">
      <t>ゼイキン</t>
    </rPh>
    <phoneticPr fontId="1"/>
  </si>
  <si>
    <t>⑭　家族の賃金</t>
    <rPh sb="2" eb="4">
      <t>カゾク</t>
    </rPh>
    <rPh sb="5" eb="7">
      <t>チンギン</t>
    </rPh>
    <phoneticPr fontId="1"/>
  </si>
  <si>
    <t>⑯　その他　（餌代）</t>
    <rPh sb="4" eb="5">
      <t>タ</t>
    </rPh>
    <rPh sb="7" eb="8">
      <t>エサ</t>
    </rPh>
    <rPh sb="8" eb="9">
      <t>ダイ</t>
    </rPh>
    <phoneticPr fontId="1"/>
  </si>
  <si>
    <t>①　魚具代</t>
    <rPh sb="2" eb="3">
      <t>サカナ</t>
    </rPh>
    <rPh sb="3" eb="4">
      <t>グ</t>
    </rPh>
    <rPh sb="4" eb="5">
      <t>ダイ</t>
    </rPh>
    <phoneticPr fontId="1"/>
  </si>
  <si>
    <r>
      <t>⑮　家族以外の賃金　</t>
    </r>
    <r>
      <rPr>
        <u/>
        <sz val="11"/>
        <rFont val="Meiryo UI"/>
        <family val="3"/>
        <charset val="128"/>
      </rPr>
      <t>　　　　　　　　　　　</t>
    </r>
    <rPh sb="2" eb="4">
      <t>カゾク</t>
    </rPh>
    <rPh sb="4" eb="6">
      <t>イガイ</t>
    </rPh>
    <rPh sb="7" eb="9">
      <t>チンギン</t>
    </rPh>
    <phoneticPr fontId="1"/>
  </si>
  <si>
    <t>A丸</t>
    <rPh sb="1" eb="2">
      <t>マル</t>
    </rPh>
    <phoneticPr fontId="1"/>
  </si>
  <si>
    <t>B丸</t>
    <rPh sb="1" eb="2">
      <t>マル</t>
    </rPh>
    <phoneticPr fontId="1"/>
  </si>
  <si>
    <t>C丸</t>
    <rPh sb="1" eb="2">
      <t>マル</t>
    </rPh>
    <phoneticPr fontId="1"/>
  </si>
  <si>
    <t>D丸</t>
    <rPh sb="1" eb="2">
      <t>マル</t>
    </rPh>
    <phoneticPr fontId="1"/>
  </si>
  <si>
    <t>延縄漁船</t>
    <rPh sb="0" eb="2">
      <t>ハエナワ</t>
    </rPh>
    <rPh sb="2" eb="4">
      <t>ギョセン</t>
    </rPh>
    <phoneticPr fontId="1"/>
  </si>
  <si>
    <t>１　生産者価格評価表
     （34+1部門分類）</t>
    <rPh sb="2" eb="5">
      <t>セイサンシャ</t>
    </rPh>
    <rPh sb="5" eb="10">
      <t>カカクヒョウ</t>
    </rPh>
    <rPh sb="21" eb="23">
      <t>ブモン</t>
    </rPh>
    <rPh sb="23" eb="25">
      <t>ブンルイ</t>
    </rPh>
    <phoneticPr fontId="1"/>
  </si>
  <si>
    <t>延縄の水揚げ金額（万円）</t>
    <rPh sb="0" eb="2">
      <t>ハエナワ</t>
    </rPh>
    <rPh sb="3" eb="5">
      <t>ミズア</t>
    </rPh>
    <rPh sb="6" eb="8">
      <t>キンガク</t>
    </rPh>
    <rPh sb="9" eb="11">
      <t>マンエン</t>
    </rPh>
    <phoneticPr fontId="7"/>
  </si>
  <si>
    <t>仲買業者名</t>
    <rPh sb="0" eb="2">
      <t>ナカガイ</t>
    </rPh>
    <rPh sb="2" eb="4">
      <t>ギョウシャ</t>
    </rPh>
    <rPh sb="4" eb="5">
      <t>メイ</t>
    </rPh>
    <phoneticPr fontId="1"/>
  </si>
  <si>
    <t>販売金額
（万円）</t>
    <rPh sb="0" eb="2">
      <t>ハンバイ</t>
    </rPh>
    <rPh sb="2" eb="4">
      <t>キンガク</t>
    </rPh>
    <rPh sb="6" eb="8">
      <t>マンエン</t>
    </rPh>
    <phoneticPr fontId="1"/>
  </si>
  <si>
    <t>県内に販売（万円）</t>
    <rPh sb="6" eb="8">
      <t>マンエン</t>
    </rPh>
    <phoneticPr fontId="1"/>
  </si>
  <si>
    <t>県外に販売
（万円）</t>
    <rPh sb="0" eb="2">
      <t>ケンガイ</t>
    </rPh>
    <rPh sb="3" eb="5">
      <t>ハンバイ</t>
    </rPh>
    <rPh sb="7" eb="9">
      <t>マンエン</t>
    </rPh>
    <phoneticPr fontId="1"/>
  </si>
  <si>
    <t>店頭販売</t>
    <rPh sb="0" eb="2">
      <t>テントウ</t>
    </rPh>
    <rPh sb="2" eb="4">
      <t>ハンバイ</t>
    </rPh>
    <phoneticPr fontId="7"/>
  </si>
  <si>
    <t>他の鮮魚店</t>
    <rPh sb="0" eb="1">
      <t>タ</t>
    </rPh>
    <rPh sb="2" eb="4">
      <t>センギョ</t>
    </rPh>
    <rPh sb="4" eb="5">
      <t>テン</t>
    </rPh>
    <phoneticPr fontId="7"/>
  </si>
  <si>
    <t>飲食</t>
  </si>
  <si>
    <t>旅館</t>
  </si>
  <si>
    <t>加工業者</t>
    <rPh sb="0" eb="2">
      <t>カコウ</t>
    </rPh>
    <rPh sb="2" eb="4">
      <t>ギョウシャ</t>
    </rPh>
    <phoneticPr fontId="7"/>
  </si>
  <si>
    <t>その他</t>
  </si>
  <si>
    <t>A</t>
    <phoneticPr fontId="1"/>
  </si>
  <si>
    <t>B</t>
    <phoneticPr fontId="1"/>
  </si>
  <si>
    <t>C</t>
    <phoneticPr fontId="1"/>
  </si>
  <si>
    <t>D</t>
    <phoneticPr fontId="1"/>
  </si>
  <si>
    <t>E</t>
    <phoneticPr fontId="1"/>
  </si>
  <si>
    <t>県内に販売</t>
    <phoneticPr fontId="1"/>
  </si>
  <si>
    <t>県外に販売</t>
    <rPh sb="0" eb="2">
      <t>ケンガイ</t>
    </rPh>
    <rPh sb="3" eb="5">
      <t>ハンバイ</t>
    </rPh>
    <phoneticPr fontId="1"/>
  </si>
  <si>
    <t>販売額</t>
    <rPh sb="0" eb="2">
      <t>ハンバイ</t>
    </rPh>
    <rPh sb="2" eb="3">
      <t>ガク</t>
    </rPh>
    <phoneticPr fontId="1"/>
  </si>
  <si>
    <t>仕入額</t>
    <rPh sb="0" eb="2">
      <t>シイレ</t>
    </rPh>
    <rPh sb="2" eb="3">
      <t>ガク</t>
    </rPh>
    <phoneticPr fontId="1"/>
  </si>
  <si>
    <t>歩留り(%)</t>
    <rPh sb="0" eb="1">
      <t>ブ</t>
    </rPh>
    <rPh sb="1" eb="2">
      <t>トマ</t>
    </rPh>
    <phoneticPr fontId="1"/>
  </si>
  <si>
    <t>⑤、⑥　燃料費（漁船、自動車）</t>
    <rPh sb="4" eb="7">
      <t>ネンリョウヒ</t>
    </rPh>
    <rPh sb="8" eb="10">
      <t>ギョセン</t>
    </rPh>
    <rPh sb="11" eb="14">
      <t>ジドウシャ</t>
    </rPh>
    <phoneticPr fontId="1"/>
  </si>
  <si>
    <r>
      <t>⑮　家族以外の賃金　</t>
    </r>
    <r>
      <rPr>
        <u/>
        <sz val="12"/>
        <rFont val="Meiryo UI"/>
        <family val="3"/>
        <charset val="128"/>
      </rPr>
      <t>　　　　　　　　　　　</t>
    </r>
    <rPh sb="2" eb="4">
      <t>カゾク</t>
    </rPh>
    <rPh sb="4" eb="6">
      <t>イガイ</t>
    </rPh>
    <rPh sb="7" eb="9">
      <t>チンギン</t>
    </rPh>
    <phoneticPr fontId="1"/>
  </si>
  <si>
    <t>A県の延縄漁船によるマダイの漁獲金額は5,000万円とする</t>
    <rPh sb="1" eb="2">
      <t>ケン</t>
    </rPh>
    <rPh sb="3" eb="5">
      <t>ハエナワ</t>
    </rPh>
    <rPh sb="5" eb="7">
      <t>ギョセン</t>
    </rPh>
    <rPh sb="14" eb="16">
      <t>ギョカク</t>
    </rPh>
    <rPh sb="16" eb="18">
      <t>キンガク</t>
    </rPh>
    <rPh sb="24" eb="26">
      <t>マンエン</t>
    </rPh>
    <phoneticPr fontId="1"/>
  </si>
  <si>
    <t>平均</t>
    <rPh sb="0" eb="2">
      <t>ヘイキン</t>
    </rPh>
    <phoneticPr fontId="1"/>
  </si>
  <si>
    <t>各船の投入構造</t>
    <rPh sb="0" eb="1">
      <t>カク</t>
    </rPh>
    <rPh sb="1" eb="2">
      <t>セン</t>
    </rPh>
    <rPh sb="3" eb="5">
      <t>トウニュウ</t>
    </rPh>
    <rPh sb="5" eb="7">
      <t>コウゾウ</t>
    </rPh>
    <phoneticPr fontId="1"/>
  </si>
  <si>
    <t>各船の投入係数</t>
    <rPh sb="0" eb="1">
      <t>カク</t>
    </rPh>
    <rPh sb="1" eb="2">
      <t>セン</t>
    </rPh>
    <rPh sb="3" eb="5">
      <t>トウニュウ</t>
    </rPh>
    <rPh sb="5" eb="7">
      <t>ケイスウ</t>
    </rPh>
    <phoneticPr fontId="1"/>
  </si>
  <si>
    <t>延縄漁業の投入構造</t>
    <rPh sb="0" eb="2">
      <t>ハエナワ</t>
    </rPh>
    <rPh sb="2" eb="4">
      <t>ギョギョウ</t>
    </rPh>
    <rPh sb="5" eb="7">
      <t>トウニュウ</t>
    </rPh>
    <rPh sb="7" eb="9">
      <t>コウゾウ</t>
    </rPh>
    <phoneticPr fontId="1"/>
  </si>
  <si>
    <t>内生部門の合計→</t>
    <rPh sb="0" eb="2">
      <t>ナイセイ</t>
    </rPh>
    <rPh sb="2" eb="4">
      <t>ブモン</t>
    </rPh>
    <rPh sb="5" eb="7">
      <t>ゴウケイ</t>
    </rPh>
    <phoneticPr fontId="1"/>
  </si>
  <si>
    <t>疎付加価値部門の合計→</t>
    <rPh sb="0" eb="1">
      <t>ソ</t>
    </rPh>
    <rPh sb="1" eb="3">
      <t>フカ</t>
    </rPh>
    <rPh sb="3" eb="5">
      <t>カチ</t>
    </rPh>
    <rPh sb="5" eb="7">
      <t>ブモン</t>
    </rPh>
    <rPh sb="8" eb="10">
      <t>ゴウケイ</t>
    </rPh>
    <phoneticPr fontId="1"/>
  </si>
  <si>
    <t>A</t>
  </si>
  <si>
    <t>B</t>
  </si>
  <si>
    <t>C</t>
  </si>
  <si>
    <t>D</t>
  </si>
  <si>
    <t>E</t>
  </si>
  <si>
    <t>産出係数平均</t>
    <rPh sb="0" eb="2">
      <t>サンシュツ</t>
    </rPh>
    <rPh sb="2" eb="4">
      <t>ケイスウ</t>
    </rPh>
    <rPh sb="4" eb="6">
      <t>ヘイキン</t>
    </rPh>
    <phoneticPr fontId="1"/>
  </si>
  <si>
    <t>マダイの
産出構造</t>
    <rPh sb="5" eb="7">
      <t>サンシュツ</t>
    </rPh>
    <rPh sb="7" eb="9">
      <t>コウゾウ</t>
    </rPh>
    <phoneticPr fontId="1"/>
  </si>
  <si>
    <t>マダイの
産出係数</t>
    <rPh sb="5" eb="7">
      <t>サンシュツ</t>
    </rPh>
    <rPh sb="7" eb="9">
      <t>ケイスウ</t>
    </rPh>
    <phoneticPr fontId="1"/>
  </si>
  <si>
    <t>業者名</t>
    <rPh sb="0" eb="2">
      <t>ギョウシャ</t>
    </rPh>
    <rPh sb="2" eb="3">
      <t>メイ</t>
    </rPh>
    <phoneticPr fontId="1"/>
  </si>
  <si>
    <t>マダイ延縄漁業の
産出構造（千円）</t>
    <rPh sb="3" eb="5">
      <t>ハエナワ</t>
    </rPh>
    <rPh sb="5" eb="7">
      <t>ギョギョウ</t>
    </rPh>
    <rPh sb="9" eb="11">
      <t>サンシュツ</t>
    </rPh>
    <rPh sb="11" eb="13">
      <t>コウゾウ</t>
    </rPh>
    <rPh sb="14" eb="16">
      <t>センエン</t>
    </rPh>
    <phoneticPr fontId="1"/>
  </si>
  <si>
    <t>家計外
消費支出</t>
  </si>
  <si>
    <t>一般政府
消費支出</t>
  </si>
  <si>
    <t>最終需要
計</t>
  </si>
  <si>
    <t>（百万円）</t>
    <rPh sb="1" eb="3">
      <t>ヒャクマン</t>
    </rPh>
    <rPh sb="3" eb="4">
      <t>エン</t>
    </rPh>
    <phoneticPr fontId="1"/>
  </si>
  <si>
    <t>延縄によるマダイ
漁獲金額（百万円）</t>
    <rPh sb="0" eb="2">
      <t>ハエナワ</t>
    </rPh>
    <rPh sb="9" eb="11">
      <t>ギョカク</t>
    </rPh>
    <rPh sb="11" eb="13">
      <t>キンガク</t>
    </rPh>
    <rPh sb="14" eb="16">
      <t>ヒャクマン</t>
    </rPh>
    <rPh sb="16" eb="17">
      <t>エン</t>
    </rPh>
    <phoneticPr fontId="1"/>
  </si>
  <si>
    <t>④</t>
    <phoneticPr fontId="1"/>
  </si>
  <si>
    <t>⑤</t>
    <phoneticPr fontId="1"/>
  </si>
  <si>
    <t>②＋④＋⑤</t>
    <phoneticPr fontId="1"/>
  </si>
  <si>
    <t>①＋②＋④＋⑤</t>
    <phoneticPr fontId="1"/>
  </si>
  <si>
    <t>⑥</t>
    <phoneticPr fontId="1"/>
  </si>
  <si>
    <t>⑦</t>
    <phoneticPr fontId="1"/>
  </si>
  <si>
    <t>②＋④＋⑤＋⑥＋⑦</t>
    <phoneticPr fontId="1"/>
  </si>
  <si>
    <t>県内需要
合計（①＋②）</t>
    <phoneticPr fontId="1"/>
  </si>
  <si>
    <t>県内最終需要部門の合計値（②）</t>
    <rPh sb="0" eb="2">
      <t>ケンナイ</t>
    </rPh>
    <rPh sb="2" eb="4">
      <t>サイシュウ</t>
    </rPh>
    <rPh sb="4" eb="6">
      <t>ジュヨウ</t>
    </rPh>
    <rPh sb="6" eb="8">
      <t>ブモン</t>
    </rPh>
    <rPh sb="9" eb="12">
      <t>ゴウケイチ</t>
    </rPh>
    <phoneticPr fontId="1"/>
  </si>
  <si>
    <t>内生部門の合計値（①）</t>
    <rPh sb="0" eb="2">
      <t>ナイセイ</t>
    </rPh>
    <rPh sb="2" eb="4">
      <t>ブモン</t>
    </rPh>
    <rPh sb="5" eb="8">
      <t>ゴウケイチ</t>
    </rPh>
    <phoneticPr fontId="1"/>
  </si>
  <si>
    <t>県内最終需要部門</t>
    <rPh sb="0" eb="2">
      <t>ケンナイ</t>
    </rPh>
    <rPh sb="2" eb="4">
      <t>サイシュウ</t>
    </rPh>
    <rPh sb="4" eb="6">
      <t>ジュヨウ</t>
    </rPh>
    <rPh sb="6" eb="8">
      <t>ブモン</t>
    </rPh>
    <phoneticPr fontId="1"/>
  </si>
  <si>
    <t>内生部門</t>
    <rPh sb="0" eb="2">
      <t>ナイセイ</t>
    </rPh>
    <rPh sb="2" eb="4">
      <t>ブモン</t>
    </rPh>
    <phoneticPr fontId="1"/>
  </si>
  <si>
    <t>県内生産額
　（①+②+④＋⑤＋⑥＋⑦）</t>
    <rPh sb="0" eb="2">
      <t>ケンナイ</t>
    </rPh>
    <rPh sb="2" eb="5">
      <t>セイサンガク</t>
    </rPh>
    <phoneticPr fontId="1"/>
  </si>
  <si>
    <t>マダイ
延縄漁業</t>
    <rPh sb="4" eb="6">
      <t>ハエナワ</t>
    </rPh>
    <rPh sb="6" eb="8">
      <t>ギョギョウ</t>
    </rPh>
    <phoneticPr fontId="1"/>
  </si>
  <si>
    <t>その他
水産業</t>
    <rPh sb="2" eb="3">
      <t>タ</t>
    </rPh>
    <rPh sb="4" eb="6">
      <t>スイサン</t>
    </rPh>
    <rPh sb="6" eb="7">
      <t>ギョウ</t>
    </rPh>
    <phoneticPr fontId="1"/>
  </si>
  <si>
    <t>その他水産業</t>
    <rPh sb="2" eb="3">
      <t>タ</t>
    </rPh>
    <rPh sb="3" eb="5">
      <t>スイサン</t>
    </rPh>
    <rPh sb="5" eb="6">
      <t>ギョウ</t>
    </rPh>
    <phoneticPr fontId="1"/>
  </si>
  <si>
    <t>マダイ延縄漁業</t>
    <rPh sb="3" eb="5">
      <t>ハエナワ</t>
    </rPh>
    <rPh sb="5" eb="7">
      <t>ギョギョウ</t>
    </rPh>
    <phoneticPr fontId="1"/>
  </si>
  <si>
    <t>マダイ延縄漁業</t>
    <rPh sb="3" eb="5">
      <t>ハエナワ</t>
    </rPh>
    <rPh sb="5" eb="7">
      <t>ギョギョウ</t>
    </rPh>
    <phoneticPr fontId="1"/>
  </si>
  <si>
    <t>１　生産者価格評価表
     （34+1+1部門分類）</t>
    <rPh sb="2" eb="5">
      <t>セイサンシャ</t>
    </rPh>
    <rPh sb="5" eb="10">
      <t>カカクヒョウ</t>
    </rPh>
    <rPh sb="23" eb="25">
      <t>ブモン</t>
    </rPh>
    <rPh sb="25" eb="27">
      <t>ブンルイ</t>
    </rPh>
    <phoneticPr fontId="1"/>
  </si>
  <si>
    <t>雇用者所得率</t>
    <rPh sb="0" eb="3">
      <t>コヨウシャ</t>
    </rPh>
    <rPh sb="3" eb="5">
      <t>ショトク</t>
    </rPh>
    <rPh sb="5" eb="6">
      <t>リツ</t>
    </rPh>
    <phoneticPr fontId="1"/>
  </si>
  <si>
    <t>GRP率</t>
    <rPh sb="3" eb="4">
      <t>リツ</t>
    </rPh>
    <phoneticPr fontId="1"/>
  </si>
  <si>
    <t>A</t>
    <phoneticPr fontId="1"/>
  </si>
  <si>
    <t>I</t>
    <phoneticPr fontId="1"/>
  </si>
  <si>
    <t>M</t>
    <phoneticPr fontId="1"/>
  </si>
  <si>
    <t>I-M</t>
    <phoneticPr fontId="1"/>
  </si>
  <si>
    <t>（I-M)A</t>
    <phoneticPr fontId="1"/>
  </si>
  <si>
    <t>I-（I-M)A</t>
    <phoneticPr fontId="1"/>
  </si>
  <si>
    <t>民間消費支出構成比</t>
    <rPh sb="0" eb="2">
      <t>ミンカン</t>
    </rPh>
    <rPh sb="2" eb="4">
      <t>ショウヒ</t>
    </rPh>
    <rPh sb="4" eb="6">
      <t>シシュツ</t>
    </rPh>
    <rPh sb="6" eb="9">
      <t>コウセイヒ</t>
    </rPh>
    <phoneticPr fontId="1"/>
  </si>
  <si>
    <t>移輸入係数</t>
    <rPh sb="0" eb="1">
      <t>イ</t>
    </rPh>
    <rPh sb="1" eb="3">
      <t>ユニュウ</t>
    </rPh>
    <rPh sb="3" eb="5">
      <t>ケイスウ</t>
    </rPh>
    <phoneticPr fontId="1"/>
  </si>
  <si>
    <r>
      <t>I-（I-M)A</t>
    </r>
    <r>
      <rPr>
        <vertAlign val="superscript"/>
        <sz val="20"/>
        <color rgb="FFFF0000"/>
        <rFont val="Meiryo UI"/>
        <family val="3"/>
        <charset val="128"/>
      </rPr>
      <t>-1</t>
    </r>
    <phoneticPr fontId="1"/>
  </si>
  <si>
    <t>部門</t>
    <rPh sb="0" eb="2">
      <t>ブモン</t>
    </rPh>
    <phoneticPr fontId="1"/>
  </si>
  <si>
    <t>生産額</t>
    <rPh sb="0" eb="3">
      <t>セイサンガク</t>
    </rPh>
    <phoneticPr fontId="1"/>
  </si>
  <si>
    <t>一次波及効果</t>
    <rPh sb="0" eb="2">
      <t>イチジ</t>
    </rPh>
    <rPh sb="2" eb="4">
      <t>ハキュウ</t>
    </rPh>
    <rPh sb="4" eb="6">
      <t>コウカ</t>
    </rPh>
    <phoneticPr fontId="1"/>
  </si>
  <si>
    <t>雇用者所得増分</t>
    <rPh sb="0" eb="3">
      <t>コヨウシャ</t>
    </rPh>
    <rPh sb="3" eb="5">
      <t>ショトク</t>
    </rPh>
    <rPh sb="5" eb="7">
      <t>ゾウブン</t>
    </rPh>
    <phoneticPr fontId="1"/>
  </si>
  <si>
    <t>消費性向</t>
    <rPh sb="0" eb="2">
      <t>ショウヒ</t>
    </rPh>
    <rPh sb="2" eb="4">
      <t>セイコウ</t>
    </rPh>
    <phoneticPr fontId="1"/>
  </si>
  <si>
    <t>消費増分</t>
    <rPh sb="0" eb="2">
      <t>ショウヒ</t>
    </rPh>
    <rPh sb="2" eb="4">
      <t>ゾウブン</t>
    </rPh>
    <phoneticPr fontId="1"/>
  </si>
  <si>
    <t>民間消費支出増分</t>
    <rPh sb="0" eb="2">
      <t>ミンカン</t>
    </rPh>
    <rPh sb="2" eb="4">
      <t>ショウヒ</t>
    </rPh>
    <rPh sb="4" eb="6">
      <t>シシュツ</t>
    </rPh>
    <rPh sb="6" eb="8">
      <t>ゾウブン</t>
    </rPh>
    <phoneticPr fontId="1"/>
  </si>
  <si>
    <t>二次生産誘発額</t>
    <rPh sb="0" eb="2">
      <t>ニジ</t>
    </rPh>
    <rPh sb="2" eb="4">
      <t>セイサン</t>
    </rPh>
    <rPh sb="4" eb="6">
      <t>ユウハツ</t>
    </rPh>
    <rPh sb="6" eb="7">
      <t>ガク</t>
    </rPh>
    <phoneticPr fontId="1"/>
  </si>
  <si>
    <t>GRP増分</t>
    <rPh sb="3" eb="5">
      <t>ゾウブン</t>
    </rPh>
    <phoneticPr fontId="1"/>
  </si>
  <si>
    <t>波及額</t>
    <rPh sb="0" eb="2">
      <t>ハキュウ</t>
    </rPh>
    <rPh sb="2" eb="3">
      <t>ガク</t>
    </rPh>
    <phoneticPr fontId="1"/>
  </si>
  <si>
    <t>百万円</t>
    <rPh sb="0" eb="3">
      <t>ヒャクマンエン</t>
    </rPh>
    <phoneticPr fontId="1"/>
  </si>
  <si>
    <t>A</t>
    <phoneticPr fontId="1"/>
  </si>
  <si>
    <t>B</t>
    <phoneticPr fontId="1"/>
  </si>
  <si>
    <t>C</t>
    <phoneticPr fontId="1"/>
  </si>
  <si>
    <t>D</t>
    <phoneticPr fontId="1"/>
  </si>
  <si>
    <t>E</t>
    <phoneticPr fontId="1"/>
  </si>
  <si>
    <t>店頭販売</t>
    <rPh sb="0" eb="2">
      <t>テントウ</t>
    </rPh>
    <rPh sb="2" eb="4">
      <t>ハンバイ</t>
    </rPh>
    <phoneticPr fontId="1"/>
  </si>
  <si>
    <t>他の鮮魚店</t>
    <rPh sb="0" eb="1">
      <t>タ</t>
    </rPh>
    <rPh sb="2" eb="4">
      <t>センギョ</t>
    </rPh>
    <rPh sb="4" eb="5">
      <t>テン</t>
    </rPh>
    <phoneticPr fontId="1"/>
  </si>
  <si>
    <t>飲食</t>
    <rPh sb="0" eb="2">
      <t>インショク</t>
    </rPh>
    <phoneticPr fontId="1"/>
  </si>
  <si>
    <t>旅館</t>
    <rPh sb="0" eb="2">
      <t>リョカン</t>
    </rPh>
    <phoneticPr fontId="1"/>
  </si>
  <si>
    <t>加工業</t>
    <rPh sb="0" eb="3">
      <t>カコウギョウ</t>
    </rPh>
    <phoneticPr fontId="1"/>
  </si>
  <si>
    <t>県外</t>
    <rPh sb="0" eb="2">
      <t>ケンガイ</t>
    </rPh>
    <phoneticPr fontId="1"/>
  </si>
  <si>
    <t>マージン率=（1-仕入れ値/売値）×100</t>
    <rPh sb="4" eb="5">
      <t>リツ</t>
    </rPh>
    <rPh sb="9" eb="11">
      <t>シイ</t>
    </rPh>
    <rPh sb="12" eb="13">
      <t>ネ</t>
    </rPh>
    <rPh sb="14" eb="16">
      <t>ウリネ</t>
    </rPh>
    <phoneticPr fontId="7"/>
  </si>
  <si>
    <t>合計</t>
    <rPh sb="0" eb="2">
      <t>ゴウケイ</t>
    </rPh>
    <phoneticPr fontId="1"/>
  </si>
  <si>
    <t>合計</t>
    <rPh sb="0" eb="2">
      <t>ゴウケイ</t>
    </rPh>
    <phoneticPr fontId="1"/>
  </si>
  <si>
    <t>比率</t>
    <rPh sb="0" eb="2">
      <t>ヒリツ</t>
    </rPh>
    <phoneticPr fontId="1"/>
  </si>
  <si>
    <t>販売比率</t>
    <rPh sb="0" eb="2">
      <t>ハンバイ</t>
    </rPh>
    <rPh sb="2" eb="4">
      <t>ヒリツ</t>
    </rPh>
    <phoneticPr fontId="1"/>
  </si>
  <si>
    <t>加重平均</t>
    <rPh sb="0" eb="2">
      <t>カジュウ</t>
    </rPh>
    <rPh sb="2" eb="4">
      <t>ヘイキン</t>
    </rPh>
    <phoneticPr fontId="1"/>
  </si>
  <si>
    <t>加重計算</t>
    <rPh sb="0" eb="2">
      <t>カジュウ</t>
    </rPh>
    <rPh sb="2" eb="4">
      <t>ケイサン</t>
    </rPh>
    <phoneticPr fontId="1"/>
  </si>
  <si>
    <t>産出構造聞き取り調査結果</t>
    <rPh sb="0" eb="2">
      <t>サンシュツ</t>
    </rPh>
    <rPh sb="2" eb="4">
      <t>コウゾウ</t>
    </rPh>
    <rPh sb="4" eb="5">
      <t>キ</t>
    </rPh>
    <rPh sb="6" eb="7">
      <t>ト</t>
    </rPh>
    <rPh sb="8" eb="10">
      <t>チョウサ</t>
    </rPh>
    <rPh sb="10" eb="12">
      <t>ケッカ</t>
    </rPh>
    <phoneticPr fontId="1"/>
  </si>
  <si>
    <t>A県延縄漁業の投入構造調査結果</t>
    <rPh sb="1" eb="2">
      <t>ケン</t>
    </rPh>
    <rPh sb="2" eb="4">
      <t>ハエナワ</t>
    </rPh>
    <rPh sb="4" eb="6">
      <t>ギョギョウ</t>
    </rPh>
    <rPh sb="7" eb="9">
      <t>トウニュウ</t>
    </rPh>
    <rPh sb="9" eb="11">
      <t>コウゾウ</t>
    </rPh>
    <rPh sb="11" eb="13">
      <t>チョウサ</t>
    </rPh>
    <rPh sb="13" eb="15">
      <t>ケッカ</t>
    </rPh>
    <phoneticPr fontId="1"/>
  </si>
  <si>
    <t>仲買業者のマージン調査結果</t>
    <rPh sb="0" eb="2">
      <t>ナカガイ</t>
    </rPh>
    <rPh sb="2" eb="4">
      <t>ギョウシャ</t>
    </rPh>
    <rPh sb="9" eb="11">
      <t>チョウサ</t>
    </rPh>
    <rPh sb="11" eb="13">
      <t>ケッカ</t>
    </rPh>
    <phoneticPr fontId="1"/>
  </si>
  <si>
    <t>聞き取った経費</t>
    <rPh sb="0" eb="1">
      <t>キ</t>
    </rPh>
    <rPh sb="2" eb="3">
      <t>ト</t>
    </rPh>
    <rPh sb="5" eb="7">
      <t>ケイヒ</t>
    </rPh>
    <phoneticPr fontId="1"/>
  </si>
  <si>
    <t>水揚げ金額に35部門表から間接税率を乗じて算出　→　</t>
    <rPh sb="0" eb="2">
      <t>ミズア</t>
    </rPh>
    <rPh sb="3" eb="5">
      <t>キンガク</t>
    </rPh>
    <rPh sb="8" eb="10">
      <t>ブモン</t>
    </rPh>
    <rPh sb="10" eb="11">
      <t>ヒョウ</t>
    </rPh>
    <rPh sb="13" eb="16">
      <t>カンセツゼイ</t>
    </rPh>
    <rPh sb="16" eb="17">
      <t>リツ</t>
    </rPh>
    <rPh sb="18" eb="19">
      <t>ジョウ</t>
    </rPh>
    <rPh sb="21" eb="23">
      <t>サンシュツ</t>
    </rPh>
    <phoneticPr fontId="1"/>
  </si>
  <si>
    <t>水揚げ金額に34部門表から資本減耗引当率を乗じて算出　→　</t>
    <rPh sb="0" eb="2">
      <t>ミズア</t>
    </rPh>
    <rPh sb="3" eb="5">
      <t>キンガク</t>
    </rPh>
    <rPh sb="8" eb="10">
      <t>ブモン</t>
    </rPh>
    <rPh sb="10" eb="11">
      <t>ヒョウ</t>
    </rPh>
    <rPh sb="13" eb="15">
      <t>シホン</t>
    </rPh>
    <rPh sb="15" eb="17">
      <t>ゲンモウ</t>
    </rPh>
    <rPh sb="17" eb="19">
      <t>ヒキアテ</t>
    </rPh>
    <rPh sb="19" eb="20">
      <t>リツ</t>
    </rPh>
    <rPh sb="20" eb="21">
      <t>ゼイリツ</t>
    </rPh>
    <rPh sb="21" eb="22">
      <t>ジョウ</t>
    </rPh>
    <rPh sb="24" eb="26">
      <t>サンシュツ</t>
    </rPh>
    <phoneticPr fontId="1"/>
  </si>
  <si>
    <t>県内生産-全ての経費　→　</t>
    <rPh sb="0" eb="2">
      <t>ケンナイ</t>
    </rPh>
    <rPh sb="2" eb="4">
      <t>セイサン</t>
    </rPh>
    <rPh sb="5" eb="6">
      <t>スベ</t>
    </rPh>
    <rPh sb="8" eb="10">
      <t>ケイヒ</t>
    </rPh>
    <phoneticPr fontId="1"/>
  </si>
  <si>
    <t>各漁船の水揚げ金額　→　</t>
    <rPh sb="0" eb="1">
      <t>カク</t>
    </rPh>
    <rPh sb="1" eb="3">
      <t>ギョセン</t>
    </rPh>
    <rPh sb="4" eb="6">
      <t>ミズア</t>
    </rPh>
    <rPh sb="7" eb="9">
      <t>キンガク</t>
    </rPh>
    <phoneticPr fontId="1"/>
  </si>
  <si>
    <t>県内需要合計</t>
    <rPh sb="0" eb="2">
      <t>ケンナイ</t>
    </rPh>
    <rPh sb="2" eb="4">
      <t>ジュヨウ</t>
    </rPh>
    <rPh sb="4" eb="6">
      <t>ゴウケイ</t>
    </rPh>
    <phoneticPr fontId="1"/>
  </si>
  <si>
    <t>県内最終需要計</t>
    <rPh sb="0" eb="2">
      <t>ケンナイ</t>
    </rPh>
    <rPh sb="2" eb="4">
      <t>サイシュウ</t>
    </rPh>
    <rPh sb="4" eb="6">
      <t>ジュヨウ</t>
    </rPh>
    <rPh sb="6" eb="7">
      <t>ケイ</t>
    </rPh>
    <phoneticPr fontId="1"/>
  </si>
  <si>
    <t>最終需要部門計</t>
    <rPh sb="0" eb="2">
      <t>サイシュウ</t>
    </rPh>
    <rPh sb="2" eb="4">
      <t>ジュヨウ</t>
    </rPh>
    <rPh sb="4" eb="6">
      <t>ブモン</t>
    </rPh>
    <rPh sb="6" eb="7">
      <t>ケイ</t>
    </rPh>
    <phoneticPr fontId="1"/>
  </si>
  <si>
    <t>投入係数表と逆行列を導くまでの行列</t>
    <rPh sb="0" eb="2">
      <t>トウニュウ</t>
    </rPh>
    <rPh sb="2" eb="4">
      <t>ケイスウ</t>
    </rPh>
    <rPh sb="4" eb="5">
      <t>ヒョウ</t>
    </rPh>
    <rPh sb="6" eb="9">
      <t>ギャクギョウレツ</t>
    </rPh>
    <rPh sb="10" eb="11">
      <t>ミチビ</t>
    </rPh>
    <rPh sb="15" eb="17">
      <t>ギョウレツ</t>
    </rPh>
    <phoneticPr fontId="1"/>
  </si>
  <si>
    <t>波及効果計算ツールにより計算したマダイが延縄漁業で漁獲されることによる経済波及効果</t>
    <rPh sb="0" eb="2">
      <t>ハキュウ</t>
    </rPh>
    <rPh sb="2" eb="4">
      <t>コウカ</t>
    </rPh>
    <rPh sb="4" eb="6">
      <t>ケイサン</t>
    </rPh>
    <rPh sb="12" eb="14">
      <t>ケイサン</t>
    </rPh>
    <rPh sb="20" eb="22">
      <t>ハエナワ</t>
    </rPh>
    <rPh sb="22" eb="24">
      <t>ギョギョウ</t>
    </rPh>
    <rPh sb="25" eb="27">
      <t>ギョカク</t>
    </rPh>
    <rPh sb="35" eb="37">
      <t>ケイザイ</t>
    </rPh>
    <rPh sb="37" eb="39">
      <t>ハキュウ</t>
    </rPh>
    <rPh sb="39" eb="41">
      <t>コウカ</t>
    </rPh>
    <phoneticPr fontId="1"/>
  </si>
  <si>
    <t>波及効果計算ツールにより計算した放流マダイが流通されることによる経済波及効果</t>
    <rPh sb="0" eb="2">
      <t>ハキュウ</t>
    </rPh>
    <rPh sb="2" eb="4">
      <t>コウカ</t>
    </rPh>
    <rPh sb="4" eb="6">
      <t>ケイサン</t>
    </rPh>
    <rPh sb="12" eb="14">
      <t>ケイサン</t>
    </rPh>
    <rPh sb="16" eb="18">
      <t>ホウリュウ</t>
    </rPh>
    <rPh sb="22" eb="24">
      <t>リュウツウ</t>
    </rPh>
    <rPh sb="32" eb="34">
      <t>ケイザイ</t>
    </rPh>
    <rPh sb="34" eb="36">
      <t>ハキュウ</t>
    </rPh>
    <rPh sb="36" eb="38">
      <t>コウカ</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</si>
</sst>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76" formatCode="#,##0_ "/>
    <numFmt numFmtId="177" formatCode="#,##0.0;[Red]\-#,##0.0"/>
    <numFmt numFmtId="178" formatCode="#,##0.0_ ;[Red]\-#,##0.0\ "/>
    <numFmt numFmtId="179" formatCode="0.0"/>
    <numFmt numFmtId="180" formatCode="0.0_ "/>
    <numFmt numFmtId="181" formatCode="0.000_ "/>
    <numFmt numFmtId="182" formatCode="0.00_ "/>
    <numFmt numFmtId="183" formatCode="0.0_);[Red]\(0.0\)"/>
    <numFmt numFmtId="184" formatCode="0.0000_);[Red]\(0.0000\)"/>
    <numFmt numFmtId="185" formatCode="#,##0.0_ "/>
    <numFmt numFmtId="186" formatCode="#,##0.00_ "/>
    <numFmt numFmtId="187" formatCode="0.000"/>
    <numFmt numFmtId="188" formatCode="#,##0_);[Red]\(#,##0\)"/>
  </numFmts>
  <fonts count="30">
    <font>
      <sz val="11"/>
      <color indexed="8"/>
      <name val="ＭＳ Ｐゴシック"/>
      <family val="3"/>
      <charset val="128"/>
    </font>
    <font>
      <sz val="6"/>
      <name val="ＭＳ Ｐゴシック"/>
      <family val="3"/>
      <charset val="128"/>
    </font>
    <font>
      <sz val="11"/>
      <name val="ＭＳ Ｐゴシック"/>
      <family val="3"/>
      <charset val="128"/>
    </font>
    <font>
      <sz val="11"/>
      <name val="ＭＳ 明朝"/>
      <family val="1"/>
      <charset val="128"/>
    </font>
    <font>
      <sz val="9"/>
      <name val="ＭＳ 明朝"/>
      <family val="1"/>
      <charset val="128"/>
    </font>
    <font>
      <sz val="14"/>
      <name val="ＭＳ 明朝"/>
      <family val="1"/>
      <charset val="128"/>
    </font>
    <font>
      <sz val="11"/>
      <color indexed="8"/>
      <name val="ＭＳ Ｐゴシック"/>
      <family val="3"/>
      <charset val="128"/>
    </font>
    <font>
      <sz val="6"/>
      <name val="ＭＳ Ｐゴシック"/>
      <family val="3"/>
      <charset val="128"/>
      <scheme val="minor"/>
    </font>
    <font>
      <sz val="11"/>
      <color indexed="8"/>
      <name val="Meiryo UI"/>
      <family val="3"/>
      <charset val="128"/>
    </font>
    <font>
      <sz val="11"/>
      <name val="Meiryo UI"/>
      <family val="3"/>
      <charset val="128"/>
    </font>
    <font>
      <u/>
      <sz val="11"/>
      <name val="Meiryo UI"/>
      <family val="3"/>
      <charset val="128"/>
    </font>
    <font>
      <sz val="15"/>
      <name val="Meiryo UI"/>
      <family val="3"/>
      <charset val="128"/>
    </font>
    <font>
      <sz val="12"/>
      <name val="Meiryo UI"/>
      <family val="3"/>
      <charset val="128"/>
    </font>
    <font>
      <sz val="9"/>
      <name val="メイリオ"/>
      <family val="3"/>
      <charset val="128"/>
    </font>
    <font>
      <sz val="10"/>
      <color indexed="8"/>
      <name val="Meiryo UI"/>
      <family val="3"/>
      <charset val="128"/>
    </font>
    <font>
      <sz val="10"/>
      <name val="Meiryo UI"/>
      <family val="3"/>
      <charset val="128"/>
    </font>
    <font>
      <sz val="11"/>
      <color rgb="FFFF0000"/>
      <name val="Meiryo UI"/>
      <family val="3"/>
      <charset val="128"/>
    </font>
    <font>
      <sz val="12"/>
      <color indexed="8"/>
      <name val="Meiryo UI"/>
      <family val="3"/>
      <charset val="128"/>
    </font>
    <font>
      <u/>
      <sz val="12"/>
      <name val="Meiryo UI"/>
      <family val="3"/>
      <charset val="128"/>
    </font>
    <font>
      <sz val="16"/>
      <color indexed="8"/>
      <name val="Meiryo UI"/>
      <family val="3"/>
      <charset val="128"/>
    </font>
    <font>
      <sz val="16"/>
      <color rgb="FFFF0000"/>
      <name val="Meiryo UI"/>
      <family val="3"/>
      <charset val="128"/>
    </font>
    <font>
      <sz val="12"/>
      <color rgb="FFFF0000"/>
      <name val="Meiryo UI"/>
      <family val="3"/>
      <charset val="128"/>
    </font>
    <font>
      <sz val="10"/>
      <color rgb="FFFF0000"/>
      <name val="Meiryo UI"/>
      <family val="3"/>
      <charset val="128"/>
    </font>
    <font>
      <sz val="22"/>
      <color rgb="FFFF0000"/>
      <name val="Meiryo UI"/>
      <family val="3"/>
      <charset val="128"/>
    </font>
    <font>
      <sz val="20"/>
      <color rgb="FFFF0000"/>
      <name val="Meiryo UI"/>
      <family val="3"/>
      <charset val="128"/>
    </font>
    <font>
      <vertAlign val="superscript"/>
      <sz val="20"/>
      <color rgb="FFFF0000"/>
      <name val="Meiryo UI"/>
      <family val="3"/>
      <charset val="128"/>
    </font>
    <font>
      <sz val="9"/>
      <color rgb="FFFF0000"/>
      <name val="メイリオ"/>
      <family val="3"/>
      <charset val="128"/>
    </font>
    <font>
      <sz val="14"/>
      <color indexed="8"/>
      <name val="Meiryo UI"/>
      <family val="3"/>
      <charset val="128"/>
    </font>
    <font>
      <sz val="24"/>
      <name val="Meiryo UI"/>
      <family val="3"/>
      <charset val="128"/>
    </font>
    <font>
      <sz val="20"/>
      <name val="Meiryo UI"/>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s>
  <borders count="31">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style="thin">
        <color indexed="64"/>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thin">
        <color auto="1"/>
      </left>
      <right style="double">
        <color auto="1"/>
      </right>
      <top style="thin">
        <color auto="1"/>
      </top>
      <bottom/>
      <diagonal/>
    </border>
    <border>
      <left style="double">
        <color auto="1"/>
      </left>
      <right/>
      <top style="thin">
        <color auto="1"/>
      </top>
      <bottom style="thin">
        <color auto="1"/>
      </bottom>
      <diagonal/>
    </border>
    <border>
      <left style="thin">
        <color auto="1"/>
      </left>
      <right style="double">
        <color auto="1"/>
      </right>
      <top/>
      <bottom style="thin">
        <color auto="1"/>
      </bottom>
      <diagonal/>
    </border>
    <border>
      <left style="double">
        <color auto="1"/>
      </left>
      <right style="thin">
        <color auto="1"/>
      </right>
      <top style="thin">
        <color auto="1"/>
      </top>
      <bottom style="thin">
        <color auto="1"/>
      </bottom>
      <diagonal/>
    </border>
    <border>
      <left style="thin">
        <color auto="1"/>
      </left>
      <right style="double">
        <color auto="1"/>
      </right>
      <top/>
      <bottom/>
      <diagonal/>
    </border>
    <border>
      <left style="double">
        <color auto="1"/>
      </left>
      <right style="thin">
        <color auto="1"/>
      </right>
      <top/>
      <bottom/>
      <diagonal/>
    </border>
    <border>
      <left style="double">
        <color auto="1"/>
      </left>
      <right style="thin">
        <color auto="1"/>
      </right>
      <top/>
      <bottom style="thin">
        <color indexed="64"/>
      </bottom>
      <diagonal/>
    </border>
    <border>
      <left style="thin">
        <color indexed="64"/>
      </left>
      <right style="double">
        <color auto="1"/>
      </right>
      <top style="thin">
        <color indexed="64"/>
      </top>
      <bottom style="thin">
        <color indexed="64"/>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right/>
      <top/>
      <bottom style="medium">
        <color indexed="64"/>
      </bottom>
      <diagonal/>
    </border>
  </borders>
  <cellStyleXfs count="9">
    <xf numFmtId="0" fontId="0" fillId="0" borderId="0">
      <alignment vertical="center"/>
    </xf>
    <xf numFmtId="38" fontId="3" fillId="0" borderId="0" applyFont="0" applyFill="0" applyBorder="0" applyAlignment="0" applyProtection="0"/>
    <xf numFmtId="0" fontId="2" fillId="0" borderId="0"/>
    <xf numFmtId="0" fontId="2" fillId="0" borderId="0"/>
    <xf numFmtId="0" fontId="3" fillId="0" borderId="0"/>
    <xf numFmtId="0" fontId="4" fillId="0" borderId="0"/>
    <xf numFmtId="0" fontId="2" fillId="0" borderId="0">
      <alignment vertical="center"/>
    </xf>
    <xf numFmtId="0" fontId="5" fillId="0" borderId="0"/>
    <xf numFmtId="38" fontId="6" fillId="0" borderId="0" applyFont="0" applyFill="0" applyBorder="0" applyAlignment="0" applyProtection="0">
      <alignment vertical="center"/>
    </xf>
  </cellStyleXfs>
  <cellXfs count="255">
    <xf numFmtId="0" fontId="0" fillId="0" borderId="0" xfId="0">
      <alignment vertical="center"/>
    </xf>
    <xf numFmtId="0" fontId="8" fillId="0" borderId="0" xfId="0" applyFont="1" applyFill="1" applyBorder="1">
      <alignment vertical="center"/>
    </xf>
    <xf numFmtId="0" fontId="12" fillId="0" borderId="0" xfId="0" applyFont="1" applyFill="1">
      <alignment vertical="center"/>
    </xf>
    <xf numFmtId="0" fontId="12" fillId="0" borderId="0" xfId="0" applyFont="1" applyFill="1" applyAlignment="1">
      <alignment horizontal="center" vertical="center"/>
    </xf>
    <xf numFmtId="176" fontId="12" fillId="0" borderId="0" xfId="0" applyNumberFormat="1" applyFont="1" applyFill="1">
      <alignment vertical="center"/>
    </xf>
    <xf numFmtId="0" fontId="12" fillId="0" borderId="0" xfId="0" applyFont="1" applyFill="1" applyAlignment="1">
      <alignment horizontal="right" vertical="center"/>
    </xf>
    <xf numFmtId="0" fontId="12" fillId="0" borderId="1" xfId="0" applyFont="1" applyFill="1" applyBorder="1" applyAlignment="1">
      <alignment horizontal="center" vertical="center"/>
    </xf>
    <xf numFmtId="0" fontId="12" fillId="0" borderId="2" xfId="0" applyFont="1" applyFill="1" applyBorder="1">
      <alignment vertical="center"/>
    </xf>
    <xf numFmtId="0" fontId="12" fillId="0" borderId="3"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11" xfId="0" applyFont="1" applyFill="1" applyBorder="1" applyAlignment="1">
      <alignment horizontal="center" vertical="center"/>
    </xf>
    <xf numFmtId="0" fontId="12" fillId="0" borderId="11" xfId="0" applyFont="1" applyFill="1" applyBorder="1" applyAlignment="1">
      <alignment horizontal="center" vertical="center" wrapText="1"/>
    </xf>
    <xf numFmtId="0" fontId="12" fillId="0" borderId="0" xfId="0" applyFont="1" applyFill="1" applyAlignment="1">
      <alignment horizontal="center" vertical="center" wrapText="1"/>
    </xf>
    <xf numFmtId="0" fontId="12" fillId="0" borderId="12" xfId="0" quotePrefix="1" applyFont="1" applyFill="1" applyBorder="1" applyAlignment="1">
      <alignment horizontal="center" vertical="center"/>
    </xf>
    <xf numFmtId="0" fontId="12" fillId="0" borderId="13" xfId="0" applyFont="1" applyFill="1" applyBorder="1" applyAlignment="1">
      <alignment horizontal="distributed" vertical="center" justifyLastLine="1"/>
    </xf>
    <xf numFmtId="176" fontId="12" fillId="0" borderId="0" xfId="0" applyNumberFormat="1" applyFont="1" applyFill="1" applyBorder="1">
      <alignment vertical="center"/>
    </xf>
    <xf numFmtId="176" fontId="12" fillId="0" borderId="13" xfId="0" applyNumberFormat="1" applyFont="1" applyFill="1" applyBorder="1">
      <alignment vertical="center"/>
    </xf>
    <xf numFmtId="176" fontId="12" fillId="0" borderId="14" xfId="0" applyNumberFormat="1" applyFont="1" applyFill="1" applyBorder="1">
      <alignment vertical="center"/>
    </xf>
    <xf numFmtId="176" fontId="12" fillId="0" borderId="14" xfId="0" applyNumberFormat="1" applyFont="1" applyFill="1" applyBorder="1" applyAlignment="1">
      <alignment horizontal="center" vertical="center"/>
    </xf>
    <xf numFmtId="176" fontId="12" fillId="0" borderId="12" xfId="0" applyNumberFormat="1" applyFont="1" applyFill="1" applyBorder="1">
      <alignment vertical="center"/>
    </xf>
    <xf numFmtId="0" fontId="12" fillId="0" borderId="8" xfId="0" quotePrefix="1" applyFont="1" applyFill="1" applyBorder="1" applyAlignment="1">
      <alignment horizontal="center" vertical="center"/>
    </xf>
    <xf numFmtId="0" fontId="12" fillId="0" borderId="9" xfId="0" applyFont="1" applyFill="1" applyBorder="1" applyAlignment="1">
      <alignment horizontal="distributed" vertical="center" justifyLastLine="1"/>
    </xf>
    <xf numFmtId="176" fontId="12" fillId="0" borderId="10" xfId="0" applyNumberFormat="1" applyFont="1" applyFill="1" applyBorder="1">
      <alignment vertical="center"/>
    </xf>
    <xf numFmtId="176" fontId="12" fillId="0" borderId="9" xfId="0" applyNumberFormat="1" applyFont="1" applyFill="1" applyBorder="1">
      <alignment vertical="center"/>
    </xf>
    <xf numFmtId="176" fontId="12" fillId="0" borderId="11" xfId="0" applyNumberFormat="1" applyFont="1" applyFill="1" applyBorder="1">
      <alignment vertical="center"/>
    </xf>
    <xf numFmtId="176" fontId="12" fillId="0" borderId="8" xfId="0" applyNumberFormat="1" applyFont="1" applyFill="1" applyBorder="1">
      <alignment vertical="center"/>
    </xf>
    <xf numFmtId="176" fontId="12" fillId="0" borderId="11" xfId="0" applyNumberFormat="1" applyFont="1" applyFill="1" applyBorder="1" applyAlignment="1">
      <alignment horizontal="center" vertical="center"/>
    </xf>
    <xf numFmtId="0" fontId="12" fillId="0" borderId="5" xfId="0" applyFont="1" applyFill="1" applyBorder="1" applyAlignment="1">
      <alignment horizontal="distributed" vertical="center" justifyLastLine="1"/>
    </xf>
    <xf numFmtId="176" fontId="12" fillId="0" borderId="15" xfId="0" applyNumberFormat="1" applyFont="1" applyFill="1" applyBorder="1">
      <alignment vertical="center"/>
    </xf>
    <xf numFmtId="176" fontId="12" fillId="0" borderId="6" xfId="0" applyNumberFormat="1" applyFont="1" applyFill="1" applyBorder="1">
      <alignment vertical="center"/>
    </xf>
    <xf numFmtId="176" fontId="12" fillId="0" borderId="7" xfId="0" applyNumberFormat="1" applyFont="1" applyFill="1" applyBorder="1">
      <alignment vertical="center"/>
    </xf>
    <xf numFmtId="176" fontId="12" fillId="0" borderId="5" xfId="0" applyNumberFormat="1" applyFont="1" applyFill="1" applyBorder="1">
      <alignment vertical="center"/>
    </xf>
    <xf numFmtId="0" fontId="12" fillId="0" borderId="1" xfId="0" applyFont="1" applyFill="1" applyBorder="1" applyAlignment="1">
      <alignment horizontal="distributed" vertical="center" justifyLastLine="1"/>
    </xf>
    <xf numFmtId="176" fontId="12" fillId="0" borderId="3" xfId="0" applyNumberFormat="1" applyFont="1" applyFill="1" applyBorder="1">
      <alignment vertical="center"/>
    </xf>
    <xf numFmtId="176" fontId="12" fillId="0" borderId="2" xfId="0" applyNumberFormat="1" applyFont="1" applyFill="1" applyBorder="1">
      <alignment vertical="center"/>
    </xf>
    <xf numFmtId="176" fontId="12" fillId="0" borderId="4" xfId="0" applyNumberFormat="1" applyFont="1" applyFill="1" applyBorder="1">
      <alignment vertical="center"/>
    </xf>
    <xf numFmtId="176" fontId="12" fillId="0" borderId="0" xfId="0" applyNumberFormat="1" applyFont="1" applyFill="1" applyAlignment="1">
      <alignment horizontal="center" vertical="center"/>
    </xf>
    <xf numFmtId="0" fontId="12" fillId="0" borderId="12" xfId="0" applyFont="1" applyFill="1" applyBorder="1" applyAlignment="1">
      <alignment horizontal="distributed" vertical="center" justifyLastLine="1"/>
    </xf>
    <xf numFmtId="0" fontId="12" fillId="0" borderId="12" xfId="0" applyFont="1" applyFill="1" applyBorder="1" applyAlignment="1">
      <alignment horizontal="distributed" vertical="center" wrapText="1" justifyLastLine="1"/>
    </xf>
    <xf numFmtId="0" fontId="12" fillId="0" borderId="8" xfId="0" applyFont="1" applyFill="1" applyBorder="1" applyAlignment="1">
      <alignment horizontal="distributed" vertical="center" wrapText="1" justifyLastLine="1"/>
    </xf>
    <xf numFmtId="0" fontId="8" fillId="0" borderId="7" xfId="0" applyFont="1" applyFill="1" applyBorder="1">
      <alignment vertical="center"/>
    </xf>
    <xf numFmtId="0" fontId="13" fillId="0" borderId="7" xfId="0" applyFont="1" applyFill="1" applyBorder="1" applyAlignment="1">
      <alignment horizontal="center" vertical="center"/>
    </xf>
    <xf numFmtId="0" fontId="13" fillId="0" borderId="11" xfId="0" applyFont="1" applyFill="1" applyBorder="1" applyAlignment="1">
      <alignment horizontal="center" vertical="center"/>
    </xf>
    <xf numFmtId="38" fontId="13" fillId="0" borderId="21" xfId="8" applyNumberFormat="1" applyFont="1" applyFill="1" applyBorder="1" applyAlignment="1">
      <alignment horizontal="center" vertical="center"/>
    </xf>
    <xf numFmtId="0" fontId="15" fillId="0" borderId="10" xfId="0" applyFont="1" applyFill="1" applyBorder="1" applyAlignment="1">
      <alignment horizontal="center" vertical="center"/>
    </xf>
    <xf numFmtId="0" fontId="15" fillId="0" borderId="9" xfId="0" applyFont="1" applyFill="1" applyBorder="1" applyAlignment="1">
      <alignment horizontal="center" vertical="center"/>
    </xf>
    <xf numFmtId="0" fontId="14" fillId="0" borderId="0" xfId="0" applyFont="1" applyAlignment="1">
      <alignment horizontal="center" vertical="center"/>
    </xf>
    <xf numFmtId="0" fontId="14" fillId="0" borderId="7" xfId="0" applyFont="1" applyBorder="1" applyAlignment="1">
      <alignment horizontal="center" vertical="center"/>
    </xf>
    <xf numFmtId="38" fontId="13" fillId="0" borderId="26" xfId="8" applyNumberFormat="1" applyFont="1" applyFill="1" applyBorder="1" applyAlignment="1">
      <alignment horizontal="center" vertical="center"/>
    </xf>
    <xf numFmtId="0" fontId="14" fillId="0" borderId="6" xfId="0" applyFont="1" applyBorder="1" applyAlignment="1">
      <alignment horizontal="center" vertical="center"/>
    </xf>
    <xf numFmtId="0" fontId="14" fillId="0" borderId="22" xfId="0" applyFont="1" applyBorder="1" applyAlignment="1">
      <alignment horizontal="center" vertical="center"/>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5" fillId="0" borderId="11" xfId="0" applyFont="1" applyFill="1" applyBorder="1" applyAlignment="1">
      <alignment horizontal="center" vertical="center"/>
    </xf>
    <xf numFmtId="0" fontId="15" fillId="0" borderId="21" xfId="0" applyFont="1" applyFill="1" applyBorder="1" applyAlignment="1">
      <alignment horizontal="center" vertical="center" wrapText="1"/>
    </xf>
    <xf numFmtId="0" fontId="12" fillId="0" borderId="11"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11" xfId="0" applyFont="1" applyFill="1" applyBorder="1" applyAlignment="1">
      <alignment horizontal="center" vertical="center" wrapText="1"/>
    </xf>
    <xf numFmtId="0" fontId="8" fillId="0" borderId="0" xfId="0" applyFont="1">
      <alignment vertical="center"/>
    </xf>
    <xf numFmtId="0" fontId="12" fillId="0" borderId="7" xfId="0" applyFont="1" applyFill="1" applyBorder="1" applyAlignment="1">
      <alignment horizontal="distributed" vertical="center" justifyLastLine="1"/>
    </xf>
    <xf numFmtId="0" fontId="12" fillId="0" borderId="4" xfId="0" applyFont="1" applyFill="1" applyBorder="1" applyAlignment="1">
      <alignment horizontal="distributed" vertical="center" justifyLastLine="1"/>
    </xf>
    <xf numFmtId="0" fontId="12" fillId="0" borderId="14" xfId="0" applyFont="1" applyFill="1" applyBorder="1" applyAlignment="1">
      <alignment horizontal="distributed" vertical="center" justifyLastLine="1"/>
    </xf>
    <xf numFmtId="0" fontId="12" fillId="0" borderId="14" xfId="0" applyFont="1" applyFill="1" applyBorder="1" applyAlignment="1">
      <alignment horizontal="distributed" vertical="center" wrapText="1" justifyLastLine="1"/>
    </xf>
    <xf numFmtId="0" fontId="12" fillId="0" borderId="11" xfId="0" applyFont="1" applyFill="1" applyBorder="1" applyAlignment="1">
      <alignment horizontal="distributed" vertical="center" wrapText="1" justifyLastLine="1"/>
    </xf>
    <xf numFmtId="0" fontId="17" fillId="0" borderId="0" xfId="0" applyFont="1" applyFill="1" applyBorder="1">
      <alignment vertical="center"/>
    </xf>
    <xf numFmtId="0" fontId="12" fillId="0" borderId="7" xfId="6" applyFont="1" applyFill="1" applyBorder="1" applyAlignment="1">
      <alignment horizontal="center" vertical="center"/>
    </xf>
    <xf numFmtId="0" fontId="17" fillId="0" borderId="7" xfId="0" applyFont="1" applyFill="1" applyBorder="1">
      <alignment vertical="center"/>
    </xf>
    <xf numFmtId="0" fontId="12" fillId="0" borderId="7" xfId="6" applyFont="1" applyFill="1" applyBorder="1" applyAlignment="1">
      <alignment horizontal="left" vertical="center"/>
    </xf>
    <xf numFmtId="0" fontId="12" fillId="0" borderId="18" xfId="6" applyFont="1" applyFill="1" applyBorder="1" applyAlignment="1">
      <alignment horizontal="left" vertical="center"/>
    </xf>
    <xf numFmtId="0" fontId="17" fillId="0" borderId="18" xfId="0" applyFont="1" applyFill="1" applyBorder="1">
      <alignment vertical="center"/>
    </xf>
    <xf numFmtId="0" fontId="12" fillId="0" borderId="11" xfId="6" applyFont="1" applyFill="1" applyBorder="1" applyAlignment="1">
      <alignment horizontal="left" vertical="center"/>
    </xf>
    <xf numFmtId="0" fontId="17" fillId="0" borderId="11" xfId="0" applyFont="1" applyFill="1" applyBorder="1">
      <alignment vertical="center"/>
    </xf>
    <xf numFmtId="0" fontId="19" fillId="0" borderId="0" xfId="0" applyFont="1" applyFill="1" applyBorder="1">
      <alignment vertical="center"/>
    </xf>
    <xf numFmtId="0" fontId="20" fillId="0" borderId="0" xfId="0" applyFont="1" applyFill="1" applyBorder="1">
      <alignment vertical="center"/>
    </xf>
    <xf numFmtId="0" fontId="8" fillId="0" borderId="7" xfId="0" applyFont="1" applyBorder="1">
      <alignment vertical="center"/>
    </xf>
    <xf numFmtId="179" fontId="8" fillId="0" borderId="7" xfId="0" applyNumberFormat="1" applyFont="1" applyBorder="1">
      <alignment vertical="center"/>
    </xf>
    <xf numFmtId="179" fontId="16" fillId="0" borderId="7" xfId="0" applyNumberFormat="1" applyFont="1" applyBorder="1">
      <alignment vertical="center"/>
    </xf>
    <xf numFmtId="179" fontId="8" fillId="0" borderId="0" xfId="0" applyNumberFormat="1" applyFont="1">
      <alignment vertical="center"/>
    </xf>
    <xf numFmtId="183" fontId="8" fillId="0" borderId="0" xfId="0" applyNumberFormat="1" applyFont="1">
      <alignment vertical="center"/>
    </xf>
    <xf numFmtId="183" fontId="8" fillId="0" borderId="7" xfId="0" applyNumberFormat="1" applyFont="1" applyBorder="1">
      <alignment vertical="center"/>
    </xf>
    <xf numFmtId="183" fontId="16" fillId="0" borderId="7" xfId="0" applyNumberFormat="1" applyFont="1" applyBorder="1">
      <alignment vertical="center"/>
    </xf>
    <xf numFmtId="0" fontId="8" fillId="0" borderId="0" xfId="0" applyFont="1" applyFill="1">
      <alignment vertical="center"/>
    </xf>
    <xf numFmtId="0" fontId="8" fillId="0" borderId="0" xfId="0" applyFont="1" applyFill="1" applyAlignment="1">
      <alignment vertical="center"/>
    </xf>
    <xf numFmtId="180" fontId="8" fillId="0" borderId="0" xfId="0" applyNumberFormat="1" applyFont="1" applyAlignment="1">
      <alignment horizontal="center" vertical="center"/>
    </xf>
    <xf numFmtId="179" fontId="8" fillId="0" borderId="7" xfId="0" applyNumberFormat="1" applyFont="1" applyFill="1" applyBorder="1">
      <alignment vertical="center"/>
    </xf>
    <xf numFmtId="0" fontId="8" fillId="0" borderId="0" xfId="0" applyFont="1" applyFill="1" applyBorder="1" applyAlignment="1">
      <alignment horizontal="center" vertical="center"/>
    </xf>
    <xf numFmtId="0" fontId="8" fillId="0" borderId="6" xfId="0" applyFont="1" applyFill="1" applyBorder="1">
      <alignment vertical="center"/>
    </xf>
    <xf numFmtId="0" fontId="8" fillId="0" borderId="27" xfId="0" applyFont="1" applyFill="1" applyBorder="1">
      <alignment vertical="center"/>
    </xf>
    <xf numFmtId="179" fontId="8" fillId="0" borderId="6" xfId="0" applyNumberFormat="1" applyFont="1" applyFill="1" applyBorder="1">
      <alignment vertical="center"/>
    </xf>
    <xf numFmtId="179" fontId="8" fillId="0" borderId="0" xfId="0" applyNumberFormat="1" applyFont="1" applyFill="1" applyBorder="1">
      <alignment vertical="center"/>
    </xf>
    <xf numFmtId="0" fontId="16" fillId="0" borderId="0" xfId="0" applyFont="1" applyFill="1">
      <alignment vertical="center"/>
    </xf>
    <xf numFmtId="0" fontId="8" fillId="2" borderId="0" xfId="0" applyFont="1" applyFill="1" applyAlignment="1">
      <alignment horizontal="center" vertical="center" wrapText="1"/>
    </xf>
    <xf numFmtId="180" fontId="8" fillId="0" borderId="0" xfId="0" applyNumberFormat="1" applyFont="1" applyFill="1" applyBorder="1">
      <alignment vertical="center"/>
    </xf>
    <xf numFmtId="184" fontId="8" fillId="2" borderId="0" xfId="0" applyNumberFormat="1" applyFont="1" applyFill="1">
      <alignment vertical="center"/>
    </xf>
    <xf numFmtId="183" fontId="8" fillId="2" borderId="0" xfId="0" applyNumberFormat="1" applyFont="1" applyFill="1">
      <alignment vertical="center"/>
    </xf>
    <xf numFmtId="183" fontId="16" fillId="2" borderId="0" xfId="0" applyNumberFormat="1" applyFont="1" applyFill="1">
      <alignment vertical="center"/>
    </xf>
    <xf numFmtId="0" fontId="9" fillId="0" borderId="0" xfId="0" applyFont="1" applyFill="1" applyAlignment="1">
      <alignment horizontal="center" vertical="center" wrapText="1"/>
    </xf>
    <xf numFmtId="0" fontId="9" fillId="0" borderId="0" xfId="0" applyFont="1" applyFill="1">
      <alignment vertical="center"/>
    </xf>
    <xf numFmtId="0" fontId="8" fillId="0" borderId="0" xfId="0" applyFont="1" applyFill="1" applyBorder="1" applyAlignment="1">
      <alignment horizontal="center" vertical="center" wrapText="1"/>
    </xf>
    <xf numFmtId="185" fontId="12" fillId="0" borderId="0" xfId="0" applyNumberFormat="1" applyFont="1" applyFill="1" applyBorder="1">
      <alignment vertical="center"/>
    </xf>
    <xf numFmtId="185" fontId="12" fillId="0" borderId="10" xfId="0" applyNumberFormat="1" applyFont="1" applyFill="1" applyBorder="1">
      <alignment vertical="center"/>
    </xf>
    <xf numFmtId="0" fontId="21" fillId="0" borderId="0" xfId="0" applyFont="1" applyFill="1">
      <alignment vertical="center"/>
    </xf>
    <xf numFmtId="0" fontId="21" fillId="0" borderId="3" xfId="0" applyFont="1" applyFill="1" applyBorder="1" applyAlignment="1">
      <alignment horizontal="center" vertical="center"/>
    </xf>
    <xf numFmtId="0" fontId="21" fillId="0" borderId="10" xfId="0" applyFont="1" applyFill="1" applyBorder="1" applyAlignment="1">
      <alignment horizontal="center" vertical="center" wrapText="1"/>
    </xf>
    <xf numFmtId="176" fontId="21" fillId="0" borderId="0" xfId="0" applyNumberFormat="1" applyFont="1" applyFill="1" applyBorder="1">
      <alignment vertical="center"/>
    </xf>
    <xf numFmtId="185" fontId="21" fillId="0" borderId="0" xfId="0" applyNumberFormat="1" applyFont="1" applyFill="1" applyBorder="1">
      <alignment vertical="center"/>
    </xf>
    <xf numFmtId="176" fontId="21" fillId="0" borderId="10" xfId="0" applyNumberFormat="1" applyFont="1" applyFill="1" applyBorder="1">
      <alignment vertical="center"/>
    </xf>
    <xf numFmtId="185" fontId="21" fillId="0" borderId="10" xfId="0" applyNumberFormat="1" applyFont="1" applyFill="1" applyBorder="1">
      <alignment vertical="center"/>
    </xf>
    <xf numFmtId="176" fontId="21" fillId="0" borderId="15" xfId="0" applyNumberFormat="1" applyFont="1" applyFill="1" applyBorder="1">
      <alignment vertical="center"/>
    </xf>
    <xf numFmtId="185" fontId="21" fillId="0" borderId="15" xfId="0" applyNumberFormat="1" applyFont="1" applyFill="1" applyBorder="1">
      <alignment vertical="center"/>
    </xf>
    <xf numFmtId="185" fontId="21" fillId="0" borderId="3" xfId="0" applyNumberFormat="1" applyFont="1" applyFill="1" applyBorder="1">
      <alignment vertical="center"/>
    </xf>
    <xf numFmtId="176" fontId="21" fillId="0" borderId="0" xfId="0" applyNumberFormat="1" applyFont="1" applyFill="1">
      <alignment vertical="center"/>
    </xf>
    <xf numFmtId="0" fontId="21" fillId="0" borderId="12" xfId="0" quotePrefix="1" applyFont="1" applyFill="1" applyBorder="1" applyAlignment="1">
      <alignment horizontal="center" vertical="center"/>
    </xf>
    <xf numFmtId="0" fontId="21" fillId="0" borderId="13" xfId="0" applyFont="1" applyFill="1" applyBorder="1" applyAlignment="1">
      <alignment horizontal="distributed" vertical="center" justifyLastLine="1"/>
    </xf>
    <xf numFmtId="176" fontId="21" fillId="0" borderId="13" xfId="0" applyNumberFormat="1" applyFont="1" applyFill="1" applyBorder="1">
      <alignment vertical="center"/>
    </xf>
    <xf numFmtId="176" fontId="21" fillId="0" borderId="14" xfId="0" applyNumberFormat="1" applyFont="1" applyFill="1" applyBorder="1">
      <alignment vertical="center"/>
    </xf>
    <xf numFmtId="176" fontId="21" fillId="0" borderId="14" xfId="0" applyNumberFormat="1" applyFont="1" applyFill="1" applyBorder="1" applyAlignment="1">
      <alignment horizontal="center" vertical="center"/>
    </xf>
    <xf numFmtId="176" fontId="21" fillId="0" borderId="12" xfId="0" applyNumberFormat="1" applyFont="1" applyFill="1" applyBorder="1">
      <alignment vertical="center"/>
    </xf>
    <xf numFmtId="0" fontId="16" fillId="0" borderId="7" xfId="0" applyFont="1" applyFill="1" applyBorder="1">
      <alignment vertical="center"/>
    </xf>
    <xf numFmtId="0" fontId="16" fillId="0" borderId="0" xfId="0" applyFont="1" applyFill="1" applyBorder="1">
      <alignment vertical="center"/>
    </xf>
    <xf numFmtId="179" fontId="16" fillId="0" borderId="7" xfId="0" applyNumberFormat="1" applyFont="1" applyFill="1" applyBorder="1">
      <alignment vertical="center"/>
    </xf>
    <xf numFmtId="179" fontId="16" fillId="0" borderId="0" xfId="0" applyNumberFormat="1" applyFont="1" applyFill="1" applyBorder="1">
      <alignment vertical="center"/>
    </xf>
    <xf numFmtId="185" fontId="12" fillId="0" borderId="0" xfId="0" applyNumberFormat="1" applyFont="1" applyFill="1">
      <alignment vertical="center"/>
    </xf>
    <xf numFmtId="185" fontId="21" fillId="0" borderId="0" xfId="0" applyNumberFormat="1" applyFont="1" applyFill="1">
      <alignment vertical="center"/>
    </xf>
    <xf numFmtId="0" fontId="12" fillId="0" borderId="12" xfId="0" applyFont="1" applyFill="1" applyBorder="1" applyAlignment="1">
      <alignment horizontal="center" vertical="center"/>
    </xf>
    <xf numFmtId="0" fontId="23" fillId="0" borderId="9"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24" fillId="0" borderId="8" xfId="0" applyFont="1" applyFill="1" applyBorder="1" applyAlignment="1">
      <alignment horizontal="center" vertical="center" wrapText="1"/>
    </xf>
    <xf numFmtId="186" fontId="12" fillId="0" borderId="0" xfId="0" applyNumberFormat="1" applyFont="1" applyFill="1">
      <alignment vertical="center"/>
    </xf>
    <xf numFmtId="0" fontId="13" fillId="0" borderId="11" xfId="0" applyFont="1" applyFill="1" applyBorder="1" applyAlignment="1">
      <alignment horizontal="center" vertical="center"/>
    </xf>
    <xf numFmtId="0" fontId="15" fillId="0" borderId="11" xfId="0" applyFont="1" applyFill="1" applyBorder="1" applyAlignment="1">
      <alignment horizontal="center" vertical="center"/>
    </xf>
    <xf numFmtId="0" fontId="15" fillId="0" borderId="21" xfId="0" applyFont="1" applyFill="1" applyBorder="1" applyAlignment="1">
      <alignment horizontal="center" vertical="center" wrapText="1"/>
    </xf>
    <xf numFmtId="0" fontId="9" fillId="0" borderId="0" xfId="0" applyFont="1">
      <alignment vertical="center"/>
    </xf>
    <xf numFmtId="0" fontId="9" fillId="0" borderId="7" xfId="0" applyFont="1" applyBorder="1">
      <alignment vertical="center"/>
    </xf>
    <xf numFmtId="187" fontId="9" fillId="0" borderId="7" xfId="0" applyNumberFormat="1" applyFont="1" applyBorder="1">
      <alignment vertical="center"/>
    </xf>
    <xf numFmtId="187" fontId="9" fillId="0" borderId="0" xfId="0" applyNumberFormat="1" applyFont="1">
      <alignment vertical="center"/>
    </xf>
    <xf numFmtId="0" fontId="20" fillId="0" borderId="0" xfId="0" applyFont="1">
      <alignment vertical="center"/>
    </xf>
    <xf numFmtId="179" fontId="20" fillId="0" borderId="0" xfId="0" applyNumberFormat="1" applyFont="1">
      <alignment vertical="center"/>
    </xf>
    <xf numFmtId="0" fontId="15" fillId="0" borderId="11" xfId="0" applyFont="1" applyFill="1" applyBorder="1" applyAlignment="1">
      <alignment horizontal="center" vertical="center"/>
    </xf>
    <xf numFmtId="188" fontId="14" fillId="0" borderId="22" xfId="0" applyNumberFormat="1" applyFont="1" applyBorder="1" applyAlignment="1">
      <alignment horizontal="center" vertical="center"/>
    </xf>
    <xf numFmtId="188" fontId="14" fillId="0" borderId="7" xfId="0" applyNumberFormat="1" applyFont="1" applyBorder="1" applyAlignment="1">
      <alignment horizontal="center" vertical="center"/>
    </xf>
    <xf numFmtId="188" fontId="14" fillId="0" borderId="27" xfId="0" applyNumberFormat="1" applyFont="1" applyBorder="1" applyAlignment="1">
      <alignment horizontal="center" vertical="center"/>
    </xf>
    <xf numFmtId="188" fontId="14" fillId="0" borderId="28" xfId="0" applyNumberFormat="1" applyFont="1" applyBorder="1" applyAlignment="1">
      <alignment horizontal="center" vertical="center"/>
    </xf>
    <xf numFmtId="188" fontId="14" fillId="0" borderId="6" xfId="0" applyNumberFormat="1" applyFont="1" applyBorder="1" applyAlignment="1">
      <alignment horizontal="center" vertical="center"/>
    </xf>
    <xf numFmtId="179" fontId="14" fillId="0" borderId="0" xfId="0" applyNumberFormat="1" applyFont="1" applyAlignment="1">
      <alignment horizontal="center" vertical="center"/>
    </xf>
    <xf numFmtId="0" fontId="13" fillId="0" borderId="0" xfId="0" applyFont="1" applyFill="1" applyBorder="1" applyAlignment="1">
      <alignment horizontal="center" vertical="center"/>
    </xf>
    <xf numFmtId="38" fontId="13" fillId="0" borderId="0" xfId="8" applyNumberFormat="1" applyFont="1" applyFill="1" applyBorder="1" applyAlignment="1">
      <alignment horizontal="center" vertical="center"/>
    </xf>
    <xf numFmtId="188" fontId="14" fillId="0" borderId="0" xfId="0" applyNumberFormat="1" applyFont="1" applyBorder="1" applyAlignment="1">
      <alignment horizontal="center" vertical="center"/>
    </xf>
    <xf numFmtId="0" fontId="15" fillId="0" borderId="7" xfId="0" applyFont="1" applyFill="1" applyBorder="1" applyAlignment="1">
      <alignment horizontal="center" vertical="center"/>
    </xf>
    <xf numFmtId="38" fontId="14" fillId="0" borderId="7" xfId="0" applyNumberFormat="1" applyFont="1" applyFill="1" applyBorder="1" applyAlignment="1">
      <alignment horizontal="center" vertical="center"/>
    </xf>
    <xf numFmtId="0" fontId="14" fillId="0" borderId="7" xfId="0" applyFont="1" applyFill="1" applyBorder="1" applyAlignment="1">
      <alignment horizontal="center" vertical="center"/>
    </xf>
    <xf numFmtId="179" fontId="14" fillId="0" borderId="7" xfId="0" applyNumberFormat="1" applyFont="1" applyFill="1" applyBorder="1" applyAlignment="1">
      <alignment horizontal="center" vertical="center"/>
    </xf>
    <xf numFmtId="0" fontId="26" fillId="0" borderId="0" xfId="0" applyFont="1" applyFill="1" applyBorder="1" applyAlignment="1">
      <alignment horizontal="left" vertical="center"/>
    </xf>
    <xf numFmtId="179" fontId="14" fillId="0" borderId="7" xfId="0" applyNumberFormat="1" applyFont="1" applyBorder="1" applyAlignment="1">
      <alignment horizontal="center" vertical="center"/>
    </xf>
    <xf numFmtId="0" fontId="14" fillId="0" borderId="11" xfId="0" applyFont="1" applyBorder="1" applyAlignment="1">
      <alignment horizontal="center" vertical="center"/>
    </xf>
    <xf numFmtId="179" fontId="14" fillId="0" borderId="11" xfId="0" applyNumberFormat="1" applyFont="1" applyBorder="1" applyAlignment="1">
      <alignment horizontal="center" vertical="center"/>
    </xf>
    <xf numFmtId="0" fontId="14" fillId="0" borderId="18" xfId="0" applyFont="1" applyBorder="1" applyAlignment="1">
      <alignment horizontal="center" vertical="center"/>
    </xf>
    <xf numFmtId="179" fontId="14" fillId="0" borderId="18" xfId="0" applyNumberFormat="1" applyFont="1" applyBorder="1" applyAlignment="1">
      <alignment horizontal="center" vertical="center"/>
    </xf>
    <xf numFmtId="0" fontId="22" fillId="0" borderId="7" xfId="0" applyFont="1" applyBorder="1" applyAlignment="1">
      <alignment horizontal="center" vertical="center"/>
    </xf>
    <xf numFmtId="0" fontId="14" fillId="0" borderId="0" xfId="0" applyFont="1" applyFill="1" applyAlignment="1">
      <alignment horizontal="center" vertical="center"/>
    </xf>
    <xf numFmtId="0" fontId="15" fillId="0" borderId="22"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14" xfId="0" applyFont="1" applyFill="1" applyBorder="1" applyAlignment="1">
      <alignment horizontal="center" vertical="center"/>
    </xf>
    <xf numFmtId="38" fontId="15" fillId="0" borderId="23" xfId="8" applyNumberFormat="1" applyFont="1" applyFill="1" applyBorder="1" applyAlignment="1">
      <alignment horizontal="center" vertical="center"/>
    </xf>
    <xf numFmtId="177" fontId="15" fillId="0" borderId="24" xfId="8" applyNumberFormat="1" applyFont="1" applyFill="1" applyBorder="1" applyAlignment="1">
      <alignment horizontal="center" vertical="center"/>
    </xf>
    <xf numFmtId="177" fontId="15" fillId="0" borderId="14" xfId="8" applyNumberFormat="1" applyFont="1" applyFill="1" applyBorder="1" applyAlignment="1">
      <alignment horizontal="center" vertical="center"/>
    </xf>
    <xf numFmtId="177" fontId="15" fillId="0" borderId="13" xfId="8" applyNumberFormat="1" applyFont="1" applyFill="1" applyBorder="1" applyAlignment="1">
      <alignment horizontal="center" vertical="center"/>
    </xf>
    <xf numFmtId="177" fontId="15" fillId="0" borderId="4" xfId="8" applyNumberFormat="1" applyFont="1" applyFill="1" applyBorder="1" applyAlignment="1">
      <alignment horizontal="center" vertical="center"/>
    </xf>
    <xf numFmtId="178" fontId="14" fillId="0" borderId="0" xfId="0" applyNumberFormat="1" applyFont="1" applyFill="1" applyAlignment="1">
      <alignment horizontal="center" vertical="center"/>
    </xf>
    <xf numFmtId="38" fontId="15" fillId="0" borderId="21" xfId="8" applyNumberFormat="1" applyFont="1" applyFill="1" applyBorder="1" applyAlignment="1">
      <alignment horizontal="center" vertical="center"/>
    </xf>
    <xf numFmtId="177" fontId="15" fillId="0" borderId="25" xfId="8" applyNumberFormat="1" applyFont="1" applyFill="1" applyBorder="1" applyAlignment="1">
      <alignment horizontal="center" vertical="center"/>
    </xf>
    <xf numFmtId="177" fontId="15" fillId="0" borderId="11" xfId="8" applyNumberFormat="1" applyFont="1" applyFill="1" applyBorder="1" applyAlignment="1">
      <alignment horizontal="center" vertical="center"/>
    </xf>
    <xf numFmtId="177" fontId="15" fillId="0" borderId="9" xfId="8" applyNumberFormat="1" applyFont="1" applyFill="1" applyBorder="1" applyAlignment="1">
      <alignment horizontal="center" vertical="center"/>
    </xf>
    <xf numFmtId="0" fontId="27" fillId="0" borderId="0" xfId="0" applyFont="1" applyFill="1" applyAlignment="1">
      <alignment horizontal="left" vertical="center"/>
    </xf>
    <xf numFmtId="0" fontId="19" fillId="0" borderId="0" xfId="0" applyFont="1" applyAlignment="1">
      <alignment horizontal="left" vertical="center"/>
    </xf>
    <xf numFmtId="0" fontId="12" fillId="0" borderId="4" xfId="0" applyFont="1" applyFill="1" applyBorder="1">
      <alignment vertical="center"/>
    </xf>
    <xf numFmtId="0" fontId="12" fillId="0" borderId="11" xfId="0" applyFont="1" applyFill="1" applyBorder="1" applyAlignment="1">
      <alignment horizontal="distributed" vertical="center" justifyLastLine="1"/>
    </xf>
    <xf numFmtId="0" fontId="12" fillId="0" borderId="14" xfId="0" applyFont="1" applyFill="1" applyBorder="1">
      <alignment vertical="center"/>
    </xf>
    <xf numFmtId="183" fontId="8" fillId="0" borderId="11" xfId="0" applyNumberFormat="1" applyFont="1" applyBorder="1">
      <alignment vertical="center"/>
    </xf>
    <xf numFmtId="0" fontId="8" fillId="0" borderId="11" xfId="0" applyFont="1" applyBorder="1">
      <alignment vertical="center"/>
    </xf>
    <xf numFmtId="179" fontId="8" fillId="0" borderId="11" xfId="0" applyNumberFormat="1" applyFont="1" applyBorder="1">
      <alignment vertical="center"/>
    </xf>
    <xf numFmtId="0" fontId="12" fillId="0" borderId="29" xfId="0" applyFont="1" applyFill="1" applyBorder="1" applyAlignment="1">
      <alignment horizontal="center" vertical="center" wrapText="1"/>
    </xf>
    <xf numFmtId="0" fontId="16" fillId="0" borderId="30" xfId="0" applyFont="1" applyBorder="1">
      <alignment vertical="center"/>
    </xf>
    <xf numFmtId="183" fontId="17" fillId="0" borderId="18" xfId="0" applyNumberFormat="1" applyFont="1" applyFill="1" applyBorder="1">
      <alignment vertical="center"/>
    </xf>
    <xf numFmtId="0" fontId="8" fillId="0" borderId="30" xfId="0" applyFont="1" applyBorder="1">
      <alignment vertical="center"/>
    </xf>
    <xf numFmtId="0" fontId="17" fillId="0" borderId="29" xfId="0" applyFont="1" applyFill="1" applyBorder="1">
      <alignment vertical="center"/>
    </xf>
    <xf numFmtId="0" fontId="8" fillId="0" borderId="18" xfId="0" applyFont="1" applyBorder="1">
      <alignment vertical="center"/>
    </xf>
    <xf numFmtId="0" fontId="8" fillId="0" borderId="0" xfId="0" applyFont="1" applyAlignment="1">
      <alignment horizontal="right" vertical="center"/>
    </xf>
    <xf numFmtId="182" fontId="8" fillId="0" borderId="0" xfId="0" applyNumberFormat="1" applyFont="1" applyAlignment="1">
      <alignment horizontal="center" vertical="center"/>
    </xf>
    <xf numFmtId="182" fontId="16" fillId="0" borderId="0" xfId="0" applyNumberFormat="1" applyFont="1" applyAlignment="1">
      <alignment horizontal="center" vertical="center"/>
    </xf>
    <xf numFmtId="181" fontId="8" fillId="0" borderId="0" xfId="0" applyNumberFormat="1" applyFont="1" applyAlignment="1">
      <alignment horizontal="center" vertical="center"/>
    </xf>
    <xf numFmtId="0" fontId="16" fillId="0" borderId="0" xfId="0" applyFont="1" applyAlignment="1">
      <alignment horizontal="right" vertical="center"/>
    </xf>
    <xf numFmtId="0" fontId="15" fillId="0" borderId="7" xfId="0" applyFont="1" applyFill="1" applyBorder="1" applyAlignment="1">
      <alignment horizontal="center" vertical="center" textRotation="255" wrapText="1"/>
    </xf>
    <xf numFmtId="0" fontId="14" fillId="0" borderId="0" xfId="0" applyFont="1" applyFill="1" applyBorder="1" applyAlignment="1">
      <alignment vertical="center" textRotation="255"/>
    </xf>
    <xf numFmtId="0" fontId="15" fillId="0" borderId="0" xfId="0" applyFont="1" applyFill="1" applyBorder="1" applyAlignment="1">
      <alignment horizontal="center" vertical="center" textRotation="255" wrapText="1"/>
    </xf>
    <xf numFmtId="0" fontId="15" fillId="0" borderId="27" xfId="0" applyFont="1" applyFill="1" applyBorder="1" applyAlignment="1">
      <alignment vertical="top" textRotation="255" wrapText="1"/>
    </xf>
    <xf numFmtId="0" fontId="15" fillId="0" borderId="6" xfId="0" applyFont="1" applyFill="1" applyBorder="1" applyAlignment="1">
      <alignment vertical="top" textRotation="255" wrapText="1"/>
    </xf>
    <xf numFmtId="0" fontId="15" fillId="0" borderId="7" xfId="0" applyFont="1" applyFill="1" applyBorder="1" applyAlignment="1">
      <alignment vertical="top" textRotation="255" wrapText="1"/>
    </xf>
    <xf numFmtId="0" fontId="22" fillId="0" borderId="7" xfId="0" applyFont="1" applyFill="1" applyBorder="1" applyAlignment="1">
      <alignment vertical="top" textRotation="255" wrapText="1"/>
    </xf>
    <xf numFmtId="0" fontId="12" fillId="0" borderId="7" xfId="0" applyFont="1" applyFill="1" applyBorder="1" applyAlignment="1">
      <alignment vertical="top" textRotation="255"/>
    </xf>
    <xf numFmtId="0" fontId="12" fillId="0" borderId="7" xfId="0" applyFont="1" applyFill="1" applyBorder="1" applyAlignment="1">
      <alignment vertical="top" textRotation="255" wrapText="1"/>
    </xf>
    <xf numFmtId="183" fontId="8" fillId="2" borderId="8" xfId="0" applyNumberFormat="1" applyFont="1" applyFill="1" applyBorder="1">
      <alignment vertical="center"/>
    </xf>
    <xf numFmtId="183" fontId="8" fillId="2" borderId="10" xfId="0" applyNumberFormat="1" applyFont="1" applyFill="1" applyBorder="1">
      <alignment vertical="center"/>
    </xf>
    <xf numFmtId="183" fontId="16" fillId="2" borderId="10" xfId="0" applyNumberFormat="1" applyFont="1" applyFill="1" applyBorder="1">
      <alignment vertical="center"/>
    </xf>
    <xf numFmtId="183" fontId="8" fillId="2" borderId="9" xfId="0" applyNumberFormat="1" applyFont="1" applyFill="1" applyBorder="1">
      <alignment vertical="center"/>
    </xf>
    <xf numFmtId="0" fontId="28" fillId="0" borderId="0" xfId="0" applyFont="1" applyFill="1" applyBorder="1" applyAlignment="1">
      <alignment vertical="top"/>
    </xf>
    <xf numFmtId="0" fontId="28" fillId="0" borderId="0" xfId="0" applyFont="1" applyFill="1" applyAlignment="1">
      <alignment vertical="top"/>
    </xf>
    <xf numFmtId="0" fontId="29" fillId="0" borderId="0" xfId="0" applyFont="1">
      <alignment vertical="center"/>
    </xf>
    <xf numFmtId="187" fontId="9" fillId="3" borderId="7" xfId="0" applyNumberFormat="1" applyFont="1" applyFill="1" applyBorder="1">
      <alignment vertical="center"/>
    </xf>
    <xf numFmtId="0" fontId="12" fillId="0" borderId="4" xfId="0" applyFont="1" applyFill="1" applyBorder="1" applyAlignment="1">
      <alignment horizontal="center" vertical="center" wrapText="1"/>
    </xf>
    <xf numFmtId="0" fontId="12" fillId="0" borderId="11" xfId="0" applyFont="1" applyFill="1" applyBorder="1" applyAlignment="1">
      <alignment horizontal="center" vertical="center"/>
    </xf>
    <xf numFmtId="0" fontId="11" fillId="0" borderId="0" xfId="0" applyFont="1" applyFill="1" applyBorder="1" applyAlignment="1">
      <alignment vertical="center" wrapText="1"/>
    </xf>
    <xf numFmtId="0" fontId="9" fillId="0" borderId="0" xfId="0" applyFont="1" applyFill="1" applyAlignment="1">
      <alignment vertical="center" wrapText="1"/>
    </xf>
    <xf numFmtId="0" fontId="12" fillId="0" borderId="1" xfId="0" applyFont="1" applyFill="1" applyBorder="1" applyAlignment="1">
      <alignment horizontal="center" vertical="center" wrapText="1"/>
    </xf>
    <xf numFmtId="0" fontId="12" fillId="0" borderId="8" xfId="0" applyFont="1" applyFill="1" applyBorder="1" applyAlignment="1">
      <alignment horizontal="center" vertical="center"/>
    </xf>
    <xf numFmtId="0" fontId="12" fillId="0" borderId="3" xfId="0"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5"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7" xfId="0" applyFont="1" applyFill="1" applyBorder="1" applyAlignment="1">
      <alignment horizontal="center" vertical="center"/>
    </xf>
    <xf numFmtId="0" fontId="9" fillId="0" borderId="4" xfId="0" applyFont="1" applyFill="1" applyBorder="1" applyAlignment="1">
      <alignment horizontal="center" vertical="center" textRotation="255"/>
    </xf>
    <xf numFmtId="0" fontId="9" fillId="0" borderId="11" xfId="0" applyFont="1" applyFill="1" applyBorder="1" applyAlignment="1">
      <alignment horizontal="center" vertical="center" textRotation="255"/>
    </xf>
    <xf numFmtId="0" fontId="17" fillId="0" borderId="5" xfId="0" applyFont="1" applyFill="1" applyBorder="1" applyAlignment="1">
      <alignment horizontal="center" vertical="center"/>
    </xf>
    <xf numFmtId="0" fontId="17" fillId="0" borderId="15" xfId="0" applyFont="1" applyFill="1" applyBorder="1" applyAlignment="1">
      <alignment horizontal="center" vertical="center"/>
    </xf>
    <xf numFmtId="0" fontId="17" fillId="0" borderId="6"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11" xfId="0" applyFont="1" applyFill="1" applyBorder="1" applyAlignment="1">
      <alignment horizontal="center" vertical="center"/>
    </xf>
    <xf numFmtId="0" fontId="15" fillId="0" borderId="19" xfId="0" applyFont="1" applyFill="1" applyBorder="1" applyAlignment="1">
      <alignment horizontal="center" vertical="center" wrapText="1"/>
    </xf>
    <xf numFmtId="0" fontId="15" fillId="0" borderId="21" xfId="0" applyFont="1" applyFill="1" applyBorder="1" applyAlignment="1">
      <alignment horizontal="center" vertical="center" wrapText="1"/>
    </xf>
    <xf numFmtId="0" fontId="15" fillId="0" borderId="20" xfId="0" applyFont="1" applyFill="1" applyBorder="1" applyAlignment="1">
      <alignment horizontal="center" vertical="center"/>
    </xf>
    <xf numFmtId="0" fontId="15" fillId="0" borderId="15"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4"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17" xfId="0" applyFont="1" applyFill="1" applyBorder="1" applyAlignment="1">
      <alignment horizontal="center" vertical="center"/>
    </xf>
    <xf numFmtId="0" fontId="15" fillId="0" borderId="16" xfId="0" applyFont="1" applyFill="1" applyBorder="1" applyAlignment="1">
      <alignment horizontal="center" vertical="center"/>
    </xf>
    <xf numFmtId="0" fontId="8" fillId="0" borderId="5" xfId="0" applyFont="1" applyBorder="1" applyAlignment="1">
      <alignment horizontal="center" vertical="center"/>
    </xf>
    <xf numFmtId="0" fontId="8" fillId="0" borderId="1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Fill="1" applyBorder="1" applyAlignment="1">
      <alignment horizontal="center" vertical="center" wrapText="1"/>
    </xf>
    <xf numFmtId="0" fontId="8" fillId="0" borderId="7"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15" xfId="0" applyFont="1" applyFill="1" applyBorder="1" applyAlignment="1">
      <alignment horizontal="center" vertical="center"/>
    </xf>
    <xf numFmtId="0" fontId="8" fillId="0" borderId="6" xfId="0" applyFont="1" applyFill="1" applyBorder="1" applyAlignment="1">
      <alignment horizontal="center" vertical="center"/>
    </xf>
    <xf numFmtId="179" fontId="22" fillId="0" borderId="5" xfId="0" applyNumberFormat="1" applyFont="1" applyBorder="1" applyAlignment="1">
      <alignment horizontal="center" vertical="center"/>
    </xf>
    <xf numFmtId="179" fontId="22" fillId="0" borderId="15" xfId="0" applyNumberFormat="1" applyFont="1" applyBorder="1" applyAlignment="1">
      <alignment horizontal="center" vertical="center"/>
    </xf>
    <xf numFmtId="179" fontId="22" fillId="0" borderId="6" xfId="0" applyNumberFormat="1" applyFont="1" applyBorder="1" applyAlignment="1">
      <alignment horizontal="center" vertical="center"/>
    </xf>
  </cellXfs>
  <cellStyles count="9">
    <cellStyle name="桁区切り" xfId="8" builtinId="6"/>
    <cellStyle name="桁区切り 4" xfId="1"/>
    <cellStyle name="標準" xfId="0" builtinId="0"/>
    <cellStyle name="標準 2" xfId="2"/>
    <cellStyle name="標準 3" xfId="3"/>
    <cellStyle name="標準 4" xfId="4"/>
    <cellStyle name="標準 5" xfId="5"/>
    <cellStyle name="標準 6" xfId="6"/>
    <cellStyle name="未定義"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238124</xdr:colOff>
      <xdr:row>1</xdr:row>
      <xdr:rowOff>95246</xdr:rowOff>
    </xdr:from>
    <xdr:to>
      <xdr:col>19</xdr:col>
      <xdr:colOff>276225</xdr:colOff>
      <xdr:row>108</xdr:row>
      <xdr:rowOff>66675</xdr:rowOff>
    </xdr:to>
    <xdr:sp macro="" textlink="">
      <xdr:nvSpPr>
        <xdr:cNvPr id="2" name="テキスト ボックス 1"/>
        <xdr:cNvSpPr txBox="1"/>
      </xdr:nvSpPr>
      <xdr:spPr>
        <a:xfrm>
          <a:off x="238124" y="266696"/>
          <a:ext cx="13068301" cy="183165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rgbClr val="FF0000"/>
              </a:solidFill>
              <a:latin typeface="Meiryo UI" panose="020B0604030504040204" pitchFamily="50" charset="-128"/>
              <a:ea typeface="Meiryo UI" panose="020B0604030504040204" pitchFamily="50" charset="-128"/>
              <a:cs typeface="Meiryo UI" panose="020B0604030504040204" pitchFamily="50" charset="-128"/>
            </a:rPr>
            <a:t>A</a:t>
          </a:r>
          <a:r>
            <a:rPr kumimoji="1" lang="ja-JP" altLang="en-US" sz="1600">
              <a:solidFill>
                <a:srgbClr val="FF0000"/>
              </a:solidFill>
              <a:latin typeface="Meiryo UI" panose="020B0604030504040204" pitchFamily="50" charset="-128"/>
              <a:ea typeface="Meiryo UI" panose="020B0604030504040204" pitchFamily="50" charset="-128"/>
              <a:cs typeface="Meiryo UI" panose="020B0604030504040204" pitchFamily="50" charset="-128"/>
            </a:rPr>
            <a:t>県の</a:t>
          </a:r>
          <a:r>
            <a:rPr kumimoji="1" lang="en-US" altLang="ja-JP" sz="1600">
              <a:solidFill>
                <a:srgbClr val="FF0000"/>
              </a:solidFill>
              <a:latin typeface="Meiryo UI" panose="020B0604030504040204" pitchFamily="50" charset="-128"/>
              <a:ea typeface="Meiryo UI" panose="020B0604030504040204" pitchFamily="50" charset="-128"/>
              <a:cs typeface="Meiryo UI" panose="020B0604030504040204" pitchFamily="50" charset="-128"/>
            </a:rPr>
            <a:t>35</a:t>
          </a:r>
          <a:r>
            <a:rPr kumimoji="1" lang="ja-JP" altLang="en-US" sz="1600">
              <a:solidFill>
                <a:srgbClr val="FF0000"/>
              </a:solidFill>
              <a:latin typeface="Meiryo UI" panose="020B0604030504040204" pitchFamily="50" charset="-128"/>
              <a:ea typeface="Meiryo UI" panose="020B0604030504040204" pitchFamily="50" charset="-128"/>
              <a:cs typeface="Meiryo UI" panose="020B0604030504040204" pitchFamily="50" charset="-128"/>
            </a:rPr>
            <a:t>部門表を用いて、放流マダイが延縄漁業で漁獲されることによる波及効果と流通することによる波及効果を計算する練習問題です。</a:t>
          </a:r>
          <a:endParaRPr kumimoji="1" lang="en-US" altLang="ja-JP" sz="1600">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endParaRPr kumimoji="1" lang="en-US" altLang="ja-JP" sz="1600">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en-US" altLang="ja-JP" sz="1400">
              <a:latin typeface="Meiryo UI" panose="020B0604030504040204" pitchFamily="50" charset="-128"/>
              <a:ea typeface="Meiryo UI" panose="020B0604030504040204" pitchFamily="50" charset="-128"/>
              <a:cs typeface="Meiryo UI" panose="020B0604030504040204" pitchFamily="50" charset="-128"/>
            </a:rPr>
            <a:t>Q1</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．投入構造聞き取り調査結果のシートを基に各々の経費を</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県</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35</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部門表の部門に振り分けよ。また、各延縄漁船の投入構造から投入係数を算出し、延縄漁業の投入構造</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を求めよ。なお、延縄漁業による</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県のマダイ年間水揚げ金額は</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5,000</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万円とする。　→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：解答</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1</a:t>
          </a: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１）</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県</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35</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部門表の部門名列（タテ方向）をコピーして別のシートに張りつけます。水産業の下に行を挿入し、部門名を</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「マダイ延縄漁業」とします。この部門表に従って各船の費用を振り分けます。</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２）全ての経費の転記が終了したら、</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35</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部門表の漁業の投入構造を参照し、漁業の資本減耗引当率、間接税率を</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求めます。この値に水揚げ金額を乗じて、各船の資本減耗引当、間接税の値を求めます。</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３）水揚げ金額から全ての経費を差し引いた値を営業余剰の欄に記入します。</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４）各船の投入構造表が完成したら、それぞれの水揚げ金額で全ての経費を除して投入係数を算出します。全船の</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投入係数の平均値を求めた後、県内の延縄漁業によるマダイの漁獲金額（</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5,000</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万円）を乗じてマダイ延縄</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漁業の投入構造を決定します。</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en-US" altLang="ja-JP" sz="1400">
              <a:latin typeface="Meiryo UI" panose="020B0604030504040204" pitchFamily="50" charset="-128"/>
              <a:ea typeface="Meiryo UI" panose="020B0604030504040204" pitchFamily="50" charset="-128"/>
              <a:cs typeface="Meiryo UI" panose="020B0604030504040204" pitchFamily="50" charset="-128"/>
            </a:rPr>
            <a:t>Q2</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．産出構造聞き取り調査結果のシートを基にマダイの販売先と販売金額を</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県</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35</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部門表の部門に振り分け、マダイ延縄漁業の産出構造を決定せよ。　→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：解答</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2</a:t>
          </a: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１）</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県</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35</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部門表の部門名列（ヨコ方向）をコピーして別のシートに張りつけます。水産業の右側に列を挿入し、部門名を「マダイ延縄漁業」とします。この部門表に従って</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仲買業者の販売先と販売金額を振り分けます。</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2</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）振り分け作業が終わったら、各業者の投入構造を総販売額で除して産出係数を算出します。全船業者の産出係数の平均値を求めた後、県内の延縄漁業によるマダイの</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漁獲金額（</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5,000</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万円）を乗じてマダイ延縄漁業の産出構造を決定します。一部の部門は下記に従って計算します。</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内生部門計（</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AL19</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内生部門の総計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=SUM(C19:AK19)</a:t>
          </a:r>
          <a:endParaRPr kumimoji="1" lang="ja-JP" altLang="en-US"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県内最終需要計（</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AS19</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県内最終需要部門の総計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=SUM(AM19:AR19</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a:t>
          </a: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県内需要合計（</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AT19</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内生部門計と県内最終需要計の合計値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=AL19+AS19</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最終需要計（</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AW19</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県内最終需要計と移出と輸出の合計値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=AS19+AU19+AV19</a:t>
          </a: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需要合計（</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AX19</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内生部門計と最終需要計の合計値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=AL19+AW19</a:t>
          </a: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最終需要部門計（</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BA19</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需要合計と移入と輸入の合計値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=AW19+AY19+AZ19</a:t>
          </a: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県内生産額（</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BB19</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最終需要部門計と内生部門計の合計値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=BA19+AL19</a:t>
          </a:r>
        </a:p>
        <a:p>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en-US" altLang="ja-JP" sz="1400">
              <a:latin typeface="Meiryo UI" panose="020B0604030504040204" pitchFamily="50" charset="-128"/>
              <a:ea typeface="Meiryo UI" panose="020B0604030504040204" pitchFamily="50" charset="-128"/>
              <a:cs typeface="Meiryo UI" panose="020B0604030504040204" pitchFamily="50" charset="-128"/>
            </a:rPr>
            <a:t>Q3</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Q1</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と</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Q2</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で作成したマダイ延縄漁業の投入構造と産出構造を用いて、</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35</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部門表の水産業部門からマダイ延縄漁業を細分化せよ。　→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：解答</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3</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1</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35</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部門表をコピーし、別のシートに貼り付けます。水産業部門の右側に列を挿入し、</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Q1</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で作成したマダイ延縄漁業の投入構造をコピ</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＆ペーストします。</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2</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35</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部門業の水産業部門の下側に行を挿入し、</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Q2</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で作成したマダイ延縄漁業の産出構造をコピ</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＆ペ－ストします。</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3</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）水産業部門とマダイ延縄漁業部門の投入構造（タテ方向）の間に列を挿入し、水産業の投入構造からマダイ延縄漁業の投入構造を差し引いた投入構造</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（その他水産業の投入構造）を作成します。値が変わらないように「その他水産業」の投入構造をコピ</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した後に「値」として同じ場所に貼り付け、既存の水産業部門の</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投入構造の列を削除します。</a:t>
          </a: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4</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）水産業部門とマダイ延縄漁業部門の産出構造（ヨコ方向）の間に行を挿入し、水産業の産出構造からマダイ延縄漁業の産出構造を差し引いた産出構造（その他</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水産業の産出構造）を作成します。値が変わらないように「その他水産業」の産出構造をコピ</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した後に「値」として同じ場所に貼り付け、既存の水産業部門の産出構造の</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行を削除します。</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5</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）完成した</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36</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部門表の右側に波及効果計算用として民間消費支出構成比を計算しておきます。各部門の民間消費支出の値を全部門の民間消費支出の合計値</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（民間消費支出の投入構造の一番下のセル）で除することで求めます。</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en-US" altLang="ja-JP" sz="1400" baseline="0">
              <a:solidFill>
                <a:srgbClr val="FF0000"/>
              </a:solidFill>
              <a:latin typeface="Meiryo UI" panose="020B0604030504040204" pitchFamily="50" charset="-128"/>
              <a:ea typeface="Meiryo UI" panose="020B0604030504040204" pitchFamily="50" charset="-128"/>
              <a:cs typeface="Meiryo UI" panose="020B0604030504040204" pitchFamily="50" charset="-128"/>
            </a:rPr>
            <a:t> </a:t>
          </a:r>
          <a:r>
            <a:rPr kumimoji="1" lang="ja-JP" altLang="en-US" sz="1400" baseline="0">
              <a:solidFill>
                <a:srgbClr val="FF0000"/>
              </a:solidFill>
              <a:latin typeface="Meiryo UI" panose="020B0604030504040204" pitchFamily="50" charset="-128"/>
              <a:ea typeface="Meiryo UI" panose="020B0604030504040204" pitchFamily="50" charset="-128"/>
              <a:cs typeface="Meiryo UI" panose="020B0604030504040204" pitchFamily="50" charset="-128"/>
            </a:rPr>
            <a:t>★　マニュアルでは</a:t>
          </a:r>
          <a:r>
            <a:rPr kumimoji="1" lang="en-US" altLang="ja-JP" sz="1400" baseline="0">
              <a:solidFill>
                <a:srgbClr val="FF0000"/>
              </a:solidFill>
              <a:latin typeface="Meiryo UI" panose="020B0604030504040204" pitchFamily="50" charset="-128"/>
              <a:ea typeface="Meiryo UI" panose="020B0604030504040204" pitchFamily="50" charset="-128"/>
              <a:cs typeface="Meiryo UI" panose="020B0604030504040204" pitchFamily="50" charset="-128"/>
            </a:rPr>
            <a:t>Q2</a:t>
          </a:r>
          <a:r>
            <a:rPr kumimoji="1" lang="ja-JP" altLang="en-US" sz="1400" baseline="0">
              <a:solidFill>
                <a:srgbClr val="FF0000"/>
              </a:solidFill>
              <a:latin typeface="Meiryo UI" panose="020B0604030504040204" pitchFamily="50" charset="-128"/>
              <a:ea typeface="Meiryo UI" panose="020B0604030504040204" pitchFamily="50" charset="-128"/>
              <a:cs typeface="Meiryo UI" panose="020B0604030504040204" pitchFamily="50" charset="-128"/>
            </a:rPr>
            <a:t>の工程でその他の水産業の投入構造、産出構造を作成する方法を紹介しています。結果は同じなので、どちらの方法でも良いです。</a:t>
          </a:r>
          <a:endParaRPr kumimoji="1" lang="ja-JP" altLang="en-US" sz="1400">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endParaRPr kumimoji="1" lang="ja-JP" altLang="en-US" sz="1400">
            <a:latin typeface="Meiryo UI" panose="020B0604030504040204" pitchFamily="50" charset="-128"/>
            <a:ea typeface="Meiryo UI" panose="020B0604030504040204" pitchFamily="50" charset="-128"/>
            <a:cs typeface="Meiryo UI" panose="020B0604030504040204" pitchFamily="50" charset="-128"/>
          </a:endParaRPr>
        </a:p>
        <a:p>
          <a:r>
            <a:rPr kumimoji="1" lang="en-US" altLang="ja-JP" sz="1400">
              <a:latin typeface="Meiryo UI" panose="020B0604030504040204" pitchFamily="50" charset="-128"/>
              <a:ea typeface="Meiryo UI" panose="020B0604030504040204" pitchFamily="50" charset="-128"/>
              <a:cs typeface="Meiryo UI" panose="020B0604030504040204" pitchFamily="50" charset="-128"/>
            </a:rPr>
            <a:t>Q4</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．マダイ延縄漁業を細分化した</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県</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36</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部門表を用いて、投入係数表を作成し、雇用者所得率と</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GRP</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率を計算せよ。さらに、逆行列表（</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I-</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I-M)A</a:t>
          </a:r>
          <a:r>
            <a:rPr kumimoji="1" lang="en-US" altLang="ja-JP" sz="1400" baseline="30000">
              <a:latin typeface="Meiryo UI" panose="020B0604030504040204" pitchFamily="50" charset="-128"/>
              <a:ea typeface="Meiryo UI" panose="020B0604030504040204" pitchFamily="50" charset="-128"/>
              <a:cs typeface="Meiryo UI" panose="020B0604030504040204" pitchFamily="50" charset="-128"/>
            </a:rPr>
            <a:t>-1</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）を作成せよ。　</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：解答</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4</a:t>
          </a: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１）マニュアル</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P24~25</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（作業６）に従って、別シートに投入係数表を作成します。さらに、雇用者所得率と</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GRP</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率を計算します。</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２）マニュアル</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P25~27</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（作業７）に従って逆行列表を作成します。この時、マニュアル</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P</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２５に従い、「輸入係数行列　Ｍ」表の右側に「移輸入係数」を計算しておきます。</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en-US" altLang="ja-JP" sz="1400">
              <a:latin typeface="Meiryo UI" panose="020B0604030504040204" pitchFamily="50" charset="-128"/>
              <a:ea typeface="Meiryo UI" panose="020B0604030504040204" pitchFamily="50" charset="-128"/>
              <a:cs typeface="Meiryo UI" panose="020B0604030504040204" pitchFamily="50" charset="-128"/>
            </a:rPr>
            <a:t>Q5</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Q4</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で作成した逆行列表を用いて波及効果計算ツールを作成し、放流マダイが延縄漁業で漁獲されることによる波及効果を計算せよ。なお、放流マダイの延縄漁業による</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漁獲金額は</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1,500</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万円とする。　→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：解答</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5</a:t>
          </a: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１）マニュアル</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P27~31</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（作業８）に従って、別シートに波及効果を計算するためのツールを作成します。</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県の消費性向は</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0.75</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とします。</a:t>
          </a: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２）ツールのマダイ延縄漁業部門の生産額のセルに放流マダイの漁獲金額をを記入します。この時、</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県生産者価格評価表の単位が百万円である事に注意してください。</a:t>
          </a: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３）ツールの</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GRP</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増分の総和が求める波及効果となります。</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en-US" altLang="ja-JP" sz="1400">
              <a:latin typeface="Meiryo UI" panose="020B0604030504040204" pitchFamily="50" charset="-128"/>
              <a:ea typeface="Meiryo UI" panose="020B0604030504040204" pitchFamily="50" charset="-128"/>
              <a:cs typeface="Meiryo UI" panose="020B0604030504040204" pitchFamily="50" charset="-128"/>
            </a:rPr>
            <a:t>Q6</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．マージン調査結果シートを基に、仲買業者のマージン率を計算せよ。　→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：解答６</a:t>
          </a: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１）歩留りを考慮して販売先ごとのマージンを計算します。</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２）販売比率で加重平均をとり、マージン率を算出します。</a:t>
          </a:r>
        </a:p>
        <a:p>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en-US" altLang="ja-JP" sz="1400">
              <a:latin typeface="Meiryo UI" panose="020B0604030504040204" pitchFamily="50" charset="-128"/>
              <a:ea typeface="Meiryo UI" panose="020B0604030504040204" pitchFamily="50" charset="-128"/>
              <a:cs typeface="Meiryo UI" panose="020B0604030504040204" pitchFamily="50" charset="-128"/>
            </a:rPr>
            <a:t>Q7</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．仲買業者のマージンから放流マダイが流通することによる経済波及効果を計算せよ　→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：解答７</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１）</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Q5</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で作成した波及効果計算ツールの商業部門の生産額に放流マダイを販売することによる仲買業者のマージン額を記入して波及効果を計算します。なお仲買業者の</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マージン放流マダイの水揚げ金額にマージン率を乗じて計算します。この時、</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県生産者価格評価表の単位が百万円である事に注意してください。</a:t>
          </a: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２）ツールの</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GRP</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増分の総和が求める波及効果となります。</a:t>
          </a:r>
        </a:p>
        <a:p>
          <a:r>
            <a:rPr kumimoji="1" lang="ja-JP" altLang="en-US" sz="1400">
              <a:solidFill>
                <a:srgbClr val="FF0000"/>
              </a:solidFill>
              <a:latin typeface="Meiryo UI" panose="020B0604030504040204" pitchFamily="50" charset="-128"/>
              <a:ea typeface="Meiryo UI" panose="020B0604030504040204" pitchFamily="50" charset="-128"/>
              <a:cs typeface="Meiryo UI" panose="020B0604030504040204" pitchFamily="50" charset="-128"/>
            </a:rPr>
            <a:t> ★　本来、放流魚が流通することによる経済波及効果を求めるためには、放流魚が最終的に消費されるまでに経由する全ての産業（仲買→運輸→小売店など）のマージンを</a:t>
          </a:r>
          <a:endParaRPr kumimoji="1" lang="en-US" altLang="ja-JP" sz="1400">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solidFill>
                <a:srgbClr val="FF0000"/>
              </a:solidFill>
              <a:latin typeface="Meiryo UI" panose="020B0604030504040204" pitchFamily="50" charset="-128"/>
              <a:ea typeface="Meiryo UI" panose="020B0604030504040204" pitchFamily="50" charset="-128"/>
              <a:cs typeface="Meiryo UI" panose="020B0604030504040204" pitchFamily="50" charset="-128"/>
            </a:rPr>
            <a:t>　　　計算して商業部門の生産額とします。しかし、仲買業者から先の販路やマージンを調査する作業は煩雑になることから、本マニュアルでは仲買業者のマージンのみを算入しました。</a:t>
          </a:r>
          <a:endParaRPr kumimoji="1" lang="en-US" altLang="ja-JP" sz="1400">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solidFill>
                <a:srgbClr val="FF0000"/>
              </a:solidFill>
              <a:latin typeface="Meiryo UI" panose="020B0604030504040204" pitchFamily="50" charset="-128"/>
              <a:ea typeface="Meiryo UI" panose="020B0604030504040204" pitchFamily="50" charset="-128"/>
              <a:cs typeface="Meiryo UI" panose="020B0604030504040204" pitchFamily="50" charset="-128"/>
            </a:rPr>
            <a:t>　　　従って、実際の波及効果よりも過小評価となっています。</a:t>
          </a:r>
        </a:p>
        <a:p>
          <a:endParaRPr kumimoji="1" lang="ja-JP" altLang="en-US" sz="1400">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29</xdr:col>
      <xdr:colOff>947737</xdr:colOff>
      <xdr:row>252</xdr:row>
      <xdr:rowOff>126206</xdr:rowOff>
    </xdr:from>
    <xdr:ext cx="914400" cy="264944"/>
    <xdr:sp macro="" textlink="">
      <xdr:nvSpPr>
        <xdr:cNvPr id="2" name="テキスト ボックス 1"/>
        <xdr:cNvSpPr txBox="1"/>
      </xdr:nvSpPr>
      <xdr:spPr>
        <a:xfrm>
          <a:off x="30415706" y="79457550"/>
          <a:ext cx="914400" cy="2649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kumimoji="1" lang="ja-JP" alt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678657</xdr:colOff>
      <xdr:row>7</xdr:row>
      <xdr:rowOff>190500</xdr:rowOff>
    </xdr:from>
    <xdr:ext cx="6054093" cy="939231"/>
    <xdr:sp macro="" textlink="">
      <xdr:nvSpPr>
        <xdr:cNvPr id="2" name="テキスト ボックス 1"/>
        <xdr:cNvSpPr txBox="1"/>
      </xdr:nvSpPr>
      <xdr:spPr>
        <a:xfrm>
          <a:off x="4548188" y="2857500"/>
          <a:ext cx="6054093" cy="939231"/>
        </a:xfrm>
        <a:prstGeom prst="rect">
          <a:avLst/>
        </a:prstGeom>
        <a:solidFill>
          <a:schemeClr val="accent6">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a:solidFill>
                <a:srgbClr val="FF0000"/>
              </a:solidFill>
              <a:latin typeface="Meiryo UI" panose="020B0604030504040204" pitchFamily="50" charset="-128"/>
              <a:ea typeface="Meiryo UI" panose="020B0604030504040204" pitchFamily="50" charset="-128"/>
              <a:cs typeface="Meiryo UI" panose="020B0604030504040204" pitchFamily="50" charset="-128"/>
            </a:rPr>
            <a:t>★延縄漁業におる放流マダイの水揚げ金額は</a:t>
          </a:r>
          <a:r>
            <a:rPr kumimoji="1" lang="en-US" altLang="ja-JP" sz="2000">
              <a:solidFill>
                <a:srgbClr val="FF0000"/>
              </a:solidFill>
              <a:latin typeface="Meiryo UI" panose="020B0604030504040204" pitchFamily="50" charset="-128"/>
              <a:ea typeface="Meiryo UI" panose="020B0604030504040204" pitchFamily="50" charset="-128"/>
              <a:cs typeface="Meiryo UI" panose="020B0604030504040204" pitchFamily="50" charset="-128"/>
            </a:rPr>
            <a:t>1,500</a:t>
          </a:r>
          <a:r>
            <a:rPr kumimoji="1" lang="ja-JP" altLang="en-US" sz="2000">
              <a:solidFill>
                <a:srgbClr val="FF0000"/>
              </a:solidFill>
              <a:latin typeface="Meiryo UI" panose="020B0604030504040204" pitchFamily="50" charset="-128"/>
              <a:ea typeface="Meiryo UI" panose="020B0604030504040204" pitchFamily="50" charset="-128"/>
              <a:cs typeface="Meiryo UI" panose="020B0604030504040204" pitchFamily="50" charset="-128"/>
            </a:rPr>
            <a:t>万円</a:t>
          </a:r>
          <a:endParaRPr kumimoji="1" lang="en-US" altLang="ja-JP" sz="2000">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2000">
              <a:solidFill>
                <a:srgbClr val="FF0000"/>
              </a:solidFill>
              <a:latin typeface="Meiryo UI" panose="020B0604030504040204" pitchFamily="50" charset="-128"/>
              <a:ea typeface="Meiryo UI" panose="020B0604030504040204" pitchFamily="50" charset="-128"/>
              <a:cs typeface="Meiryo UI" panose="020B0604030504040204" pitchFamily="50" charset="-128"/>
            </a:rPr>
            <a:t>→　マダイ延縄漁業部門の生産額に</a:t>
          </a:r>
          <a:r>
            <a:rPr kumimoji="1" lang="en-US" altLang="ja-JP" sz="2000">
              <a:solidFill>
                <a:srgbClr val="FF0000"/>
              </a:solidFill>
              <a:latin typeface="Meiryo UI" panose="020B0604030504040204" pitchFamily="50" charset="-128"/>
              <a:ea typeface="Meiryo UI" panose="020B0604030504040204" pitchFamily="50" charset="-128"/>
              <a:cs typeface="Meiryo UI" panose="020B0604030504040204" pitchFamily="50" charset="-128"/>
            </a:rPr>
            <a:t>15.0</a:t>
          </a:r>
          <a:r>
            <a:rPr kumimoji="1" lang="ja-JP" altLang="en-US" sz="2000">
              <a:solidFill>
                <a:srgbClr val="FF0000"/>
              </a:solidFill>
              <a:latin typeface="Meiryo UI" panose="020B0604030504040204" pitchFamily="50" charset="-128"/>
              <a:ea typeface="Meiryo UI" panose="020B0604030504040204" pitchFamily="50" charset="-128"/>
              <a:cs typeface="Meiryo UI" panose="020B0604030504040204" pitchFamily="50" charset="-128"/>
            </a:rPr>
            <a:t>を記入</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11</xdr:col>
      <xdr:colOff>95250</xdr:colOff>
      <xdr:row>12</xdr:row>
      <xdr:rowOff>273844</xdr:rowOff>
    </xdr:from>
    <xdr:ext cx="5329408" cy="939231"/>
    <xdr:sp macro="" textlink="">
      <xdr:nvSpPr>
        <xdr:cNvPr id="2" name="テキスト ボックス 1"/>
        <xdr:cNvSpPr txBox="1"/>
      </xdr:nvSpPr>
      <xdr:spPr>
        <a:xfrm>
          <a:off x="7274719" y="3988594"/>
          <a:ext cx="5329408" cy="939231"/>
        </a:xfrm>
        <a:prstGeom prst="rect">
          <a:avLst/>
        </a:prstGeom>
        <a:solidFill>
          <a:schemeClr val="accent6">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a:solidFill>
                <a:srgbClr val="FF0000"/>
              </a:solidFill>
              <a:latin typeface="Meiryo UI" panose="020B0604030504040204" pitchFamily="50" charset="-128"/>
              <a:ea typeface="Meiryo UI" panose="020B0604030504040204" pitchFamily="50" charset="-128"/>
              <a:cs typeface="Meiryo UI" panose="020B0604030504040204" pitchFamily="50" charset="-128"/>
            </a:rPr>
            <a:t>★歩留りを考慮して販売先ごとのマージンを計算</a:t>
          </a:r>
          <a:endParaRPr kumimoji="1" lang="en-US" altLang="ja-JP" sz="2000">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2000">
              <a:solidFill>
                <a:srgbClr val="FF0000"/>
              </a:solidFill>
              <a:latin typeface="Meiryo UI" panose="020B0604030504040204" pitchFamily="50" charset="-128"/>
              <a:ea typeface="Meiryo UI" panose="020B0604030504040204" pitchFamily="50" charset="-128"/>
              <a:cs typeface="Meiryo UI" panose="020B0604030504040204" pitchFamily="50" charset="-128"/>
            </a:rPr>
            <a:t>→　販売比率で加重平均をとり、マージン率を算出</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137583</xdr:colOff>
      <xdr:row>7</xdr:row>
      <xdr:rowOff>10583</xdr:rowOff>
    </xdr:from>
    <xdr:ext cx="7028014" cy="1362681"/>
    <xdr:sp macro="" textlink="">
      <xdr:nvSpPr>
        <xdr:cNvPr id="2" name="テキスト ボックス 1"/>
        <xdr:cNvSpPr txBox="1"/>
      </xdr:nvSpPr>
      <xdr:spPr>
        <a:xfrm>
          <a:off x="4000500" y="2677583"/>
          <a:ext cx="7028014" cy="1362681"/>
        </a:xfrm>
        <a:prstGeom prst="rect">
          <a:avLst/>
        </a:prstGeom>
        <a:solidFill>
          <a:schemeClr val="accent6">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a:solidFill>
                <a:srgbClr val="FF0000"/>
              </a:solidFill>
              <a:latin typeface="Meiryo UI" panose="020B0604030504040204" pitchFamily="50" charset="-128"/>
              <a:ea typeface="Meiryo UI" panose="020B0604030504040204" pitchFamily="50" charset="-128"/>
              <a:cs typeface="Meiryo UI" panose="020B0604030504040204" pitchFamily="50" charset="-128"/>
            </a:rPr>
            <a:t>★放流マダイの水揚げ金額は</a:t>
          </a:r>
          <a:r>
            <a:rPr kumimoji="1" lang="en-US" altLang="ja-JP" sz="2000">
              <a:solidFill>
                <a:srgbClr val="FF0000"/>
              </a:solidFill>
              <a:latin typeface="Meiryo UI" panose="020B0604030504040204" pitchFamily="50" charset="-128"/>
              <a:ea typeface="Meiryo UI" panose="020B0604030504040204" pitchFamily="50" charset="-128"/>
              <a:cs typeface="Meiryo UI" panose="020B0604030504040204" pitchFamily="50" charset="-128"/>
            </a:rPr>
            <a:t>1,500</a:t>
          </a:r>
          <a:r>
            <a:rPr kumimoji="1" lang="ja-JP" altLang="en-US" sz="2000">
              <a:solidFill>
                <a:srgbClr val="FF0000"/>
              </a:solidFill>
              <a:latin typeface="Meiryo UI" panose="020B0604030504040204" pitchFamily="50" charset="-128"/>
              <a:ea typeface="Meiryo UI" panose="020B0604030504040204" pitchFamily="50" charset="-128"/>
              <a:cs typeface="Meiryo UI" panose="020B0604030504040204" pitchFamily="50" charset="-128"/>
            </a:rPr>
            <a:t>万円</a:t>
          </a:r>
          <a:endParaRPr kumimoji="1" lang="en-US" altLang="ja-JP" sz="2000">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2000">
              <a:solidFill>
                <a:srgbClr val="FF0000"/>
              </a:solidFill>
              <a:latin typeface="Meiryo UI" panose="020B0604030504040204" pitchFamily="50" charset="-128"/>
              <a:ea typeface="Meiryo UI" panose="020B0604030504040204" pitchFamily="50" charset="-128"/>
              <a:cs typeface="Meiryo UI" panose="020B0604030504040204" pitchFamily="50" charset="-128"/>
            </a:rPr>
            <a:t>→　仲買業者のマージン額は</a:t>
          </a:r>
          <a:r>
            <a:rPr kumimoji="1" lang="en-US" altLang="ja-JP" sz="2000">
              <a:solidFill>
                <a:srgbClr val="FF0000"/>
              </a:solidFill>
              <a:latin typeface="Meiryo UI" panose="020B0604030504040204" pitchFamily="50" charset="-128"/>
              <a:ea typeface="Meiryo UI" panose="020B0604030504040204" pitchFamily="50" charset="-128"/>
              <a:cs typeface="Meiryo UI" panose="020B0604030504040204" pitchFamily="50" charset="-128"/>
            </a:rPr>
            <a:t>1,500</a:t>
          </a:r>
          <a:r>
            <a:rPr kumimoji="1" lang="ja-JP" altLang="en-US" sz="2000">
              <a:solidFill>
                <a:srgbClr val="FF0000"/>
              </a:solidFill>
              <a:latin typeface="Meiryo UI" panose="020B0604030504040204" pitchFamily="50" charset="-128"/>
              <a:ea typeface="Meiryo UI" panose="020B0604030504040204" pitchFamily="50" charset="-128"/>
              <a:cs typeface="Meiryo UI" panose="020B0604030504040204" pitchFamily="50" charset="-128"/>
            </a:rPr>
            <a:t>万円</a:t>
          </a:r>
          <a:r>
            <a:rPr kumimoji="1" lang="en-US" altLang="ja-JP" sz="2000">
              <a:solidFill>
                <a:srgbClr val="FF0000"/>
              </a:solidFill>
              <a:latin typeface="Meiryo UI" panose="020B0604030504040204" pitchFamily="50" charset="-128"/>
              <a:ea typeface="Meiryo UI" panose="020B0604030504040204" pitchFamily="50" charset="-128"/>
              <a:cs typeface="Meiryo UI" panose="020B0604030504040204" pitchFamily="50" charset="-128"/>
            </a:rPr>
            <a:t>×23.3% = 349.5</a:t>
          </a:r>
          <a:r>
            <a:rPr kumimoji="1" lang="ja-JP" altLang="en-US" sz="2000">
              <a:solidFill>
                <a:srgbClr val="FF0000"/>
              </a:solidFill>
              <a:latin typeface="Meiryo UI" panose="020B0604030504040204" pitchFamily="50" charset="-128"/>
              <a:ea typeface="Meiryo UI" panose="020B0604030504040204" pitchFamily="50" charset="-128"/>
              <a:cs typeface="Meiryo UI" panose="020B0604030504040204" pitchFamily="50" charset="-128"/>
            </a:rPr>
            <a:t>万円</a:t>
          </a:r>
          <a:endParaRPr kumimoji="1" lang="en-US" altLang="ja-JP" sz="2000">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2000">
              <a:solidFill>
                <a:srgbClr val="FF0000"/>
              </a:solidFill>
              <a:latin typeface="Meiryo UI" panose="020B0604030504040204" pitchFamily="50" charset="-128"/>
              <a:ea typeface="Meiryo UI" panose="020B0604030504040204" pitchFamily="50" charset="-128"/>
              <a:cs typeface="Meiryo UI" panose="020B0604030504040204" pitchFamily="50" charset="-128"/>
            </a:rPr>
            <a:t>→　商業部門の生産額に</a:t>
          </a:r>
          <a:r>
            <a:rPr kumimoji="1" lang="en-US" altLang="ja-JP" sz="2000">
              <a:solidFill>
                <a:srgbClr val="FF0000"/>
              </a:solidFill>
              <a:latin typeface="Meiryo UI" panose="020B0604030504040204" pitchFamily="50" charset="-128"/>
              <a:ea typeface="Meiryo UI" panose="020B0604030504040204" pitchFamily="50" charset="-128"/>
              <a:cs typeface="Meiryo UI" panose="020B0604030504040204" pitchFamily="50" charset="-128"/>
            </a:rPr>
            <a:t>3.495</a:t>
          </a:r>
          <a:r>
            <a:rPr kumimoji="1" lang="ja-JP" altLang="en-US" sz="2000">
              <a:solidFill>
                <a:srgbClr val="FF0000"/>
              </a:solidFill>
              <a:latin typeface="Meiryo UI" panose="020B0604030504040204" pitchFamily="50" charset="-128"/>
              <a:ea typeface="Meiryo UI" panose="020B0604030504040204" pitchFamily="50" charset="-128"/>
              <a:cs typeface="Meiryo UI" panose="020B0604030504040204" pitchFamily="50" charset="-128"/>
            </a:rPr>
            <a:t>を記入</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externalLinkPath" Target="/Documents%20and%20Settings/&#29987;&#36899;/&#12487;&#12473;&#12463;&#12488;&#12483;&#12503;/&#29987;&#26989;&#36899;&#38306;&#34920;/17&#24180;&#34920;&#25512;&#35336;&#20316;&#26989;/&#23436;&#25104;/&#34892;&#21015;&#32113;&#21512;.xlsx"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externalLinkPath" Target="/Documents%20and%20Settings/&#29987;&#36899;/&#12487;&#12473;&#12463;&#12488;&#12483;&#12503;/&#29987;&#26989;&#36899;&#38306;&#34920;/17&#24180;&#34920;&#25512;&#35336;&#20316;&#26989;/&#23436;&#25104;/&#34892;&#21015;&#32113;&#21512;.xlsx"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externalLinkPath" Target="/Documents%20and%20Settings/&#29987;&#36899;/&#12487;&#12473;&#12463;&#12488;&#12483;&#12503;/&#29987;&#26989;&#36899;&#38306;&#34920;/17&#24180;&#34920;&#25512;&#35336;&#20316;&#26989;/&#23436;&#25104;/&#34892;&#21015;&#32113;&#21512;.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
  <sheetViews>
    <sheetView tabSelected="1" workbookViewId="0">
      <selection activeCell="U4" sqref="U4"/>
    </sheetView>
  </sheetViews>
  <sheetFormatPr defaultRowHeight="13.5"/>
  <sheetData/>
  <phoneticPr fontId="1"/>
  <pageMargins left="0.7" right="0.7" top="0.75" bottom="0.75" header="0.3" footer="0.3"/>
  <pageSetup paperSize="9" scale="52" fitToHeight="0" orientation="portrait" horizontalDpi="0"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M41"/>
  <sheetViews>
    <sheetView zoomScale="80" zoomScaleNormal="80" workbookViewId="0">
      <selection activeCell="R11" sqref="R11"/>
    </sheetView>
  </sheetViews>
  <sheetFormatPr defaultRowHeight="30" customHeight="1"/>
  <cols>
    <col min="1" max="1" width="9" style="135"/>
    <col min="2" max="2" width="20.25" style="135" customWidth="1"/>
    <col min="3" max="3" width="8.125" style="135" bestFit="1" customWidth="1"/>
    <col min="4" max="5" width="13.25" style="135" bestFit="1" customWidth="1"/>
    <col min="6" max="6" width="15.375" style="135" bestFit="1" customWidth="1"/>
    <col min="7" max="8" width="9.125" style="135" bestFit="1" customWidth="1"/>
    <col min="9" max="9" width="19.375" style="135" bestFit="1" customWidth="1"/>
    <col min="10" max="10" width="17.375" style="135" bestFit="1" customWidth="1"/>
    <col min="11" max="11" width="15.25" style="135" bestFit="1" customWidth="1"/>
    <col min="12" max="12" width="7.75" style="135" bestFit="1" customWidth="1"/>
    <col min="13" max="13" width="8.875" style="135" bestFit="1" customWidth="1"/>
    <col min="14" max="16384" width="9" style="135"/>
  </cols>
  <sheetData>
    <row r="2" spans="2:13" ht="30" customHeight="1">
      <c r="B2" s="210" t="s">
        <v>237</v>
      </c>
    </row>
    <row r="3" spans="2:13" s="139" customFormat="1" ht="30" customHeight="1">
      <c r="B3" s="139" t="s">
        <v>205</v>
      </c>
      <c r="C3" s="140">
        <f>SUM(M5:M40)</f>
        <v>13.085783334669983</v>
      </c>
      <c r="D3" s="139" t="s">
        <v>206</v>
      </c>
    </row>
    <row r="4" spans="2:13" ht="30" customHeight="1">
      <c r="B4" s="136" t="s">
        <v>196</v>
      </c>
      <c r="C4" s="136" t="s">
        <v>197</v>
      </c>
      <c r="D4" s="136" t="s">
        <v>198</v>
      </c>
      <c r="E4" s="136" t="s">
        <v>185</v>
      </c>
      <c r="F4" s="136" t="s">
        <v>199</v>
      </c>
      <c r="G4" s="136" t="s">
        <v>200</v>
      </c>
      <c r="H4" s="136" t="s">
        <v>201</v>
      </c>
      <c r="I4" s="136" t="s">
        <v>193</v>
      </c>
      <c r="J4" s="136" t="s">
        <v>202</v>
      </c>
      <c r="K4" s="136" t="s">
        <v>203</v>
      </c>
      <c r="L4" s="136" t="s">
        <v>186</v>
      </c>
      <c r="M4" s="136" t="s">
        <v>204</v>
      </c>
    </row>
    <row r="5" spans="2:13" ht="30" customHeight="1">
      <c r="B5" s="62" t="s">
        <v>89</v>
      </c>
      <c r="C5" s="137">
        <v>0</v>
      </c>
      <c r="D5" s="137">
        <f t="array" ref="D5:D40">MMULT(解答4!C292:AL327,C5:C40)</f>
        <v>1.6001401976619906E-3</v>
      </c>
      <c r="E5" s="137">
        <v>0.15032570236524878</v>
      </c>
      <c r="F5" s="137">
        <f>D5*E5</f>
        <v>2.4054219909640676E-4</v>
      </c>
      <c r="G5" s="137">
        <v>0.75</v>
      </c>
      <c r="H5" s="137">
        <f>F5*$G$5</f>
        <v>1.8040664932230508E-4</v>
      </c>
      <c r="I5" s="137">
        <v>1.0802093047878309E-2</v>
      </c>
      <c r="J5" s="137">
        <f>I5*SUM($H$5:$H$40)</f>
        <v>6.7395646304675802E-2</v>
      </c>
      <c r="K5" s="137">
        <f t="array" ref="K5:K40">MMULT(解答4!C292:AL327,J5:J40)</f>
        <v>8.2241946898148871E-2</v>
      </c>
      <c r="L5" s="137">
        <v>0.50049253218191725</v>
      </c>
      <c r="M5" s="137">
        <f>(D5+K5)*L5</f>
        <v>4.1962338473999224E-2</v>
      </c>
    </row>
    <row r="6" spans="2:13" ht="30" customHeight="1">
      <c r="B6" s="62" t="s">
        <v>181</v>
      </c>
      <c r="C6" s="137">
        <v>0</v>
      </c>
      <c r="D6" s="137">
        <v>7.023041372210849E-2</v>
      </c>
      <c r="E6" s="137">
        <v>0.21650351277797039</v>
      </c>
      <c r="F6" s="137">
        <f t="shared" ref="F6:F40" si="0">D6*E6</f>
        <v>1.5205131274686663E-2</v>
      </c>
      <c r="G6" s="137"/>
      <c r="H6" s="137">
        <f t="shared" ref="H6:H40" si="1">F6*$G$5</f>
        <v>1.1403848456014998E-2</v>
      </c>
      <c r="I6" s="137">
        <v>1.0186373443790584E-3</v>
      </c>
      <c r="J6" s="137">
        <f t="shared" ref="J6:J39" si="2">I6*SUM($H$5:$H$40)</f>
        <v>6.3554092591333001E-3</v>
      </c>
      <c r="K6" s="137">
        <v>7.0120721650825833E-3</v>
      </c>
      <c r="L6" s="137">
        <v>0.41008073691609631</v>
      </c>
      <c r="M6" s="137">
        <f t="shared" ref="M6:M40" si="3">(D6+K6)*L6</f>
        <v>3.1675655533850482E-2</v>
      </c>
    </row>
    <row r="7" spans="2:13" ht="30" customHeight="1">
      <c r="B7" s="62" t="s">
        <v>182</v>
      </c>
      <c r="C7" s="211">
        <v>15</v>
      </c>
      <c r="D7" s="137">
        <v>15.000000074811901</v>
      </c>
      <c r="E7" s="137">
        <v>0.52380242626430296</v>
      </c>
      <c r="F7" s="137">
        <f t="shared" si="0"/>
        <v>7.8570364331511993</v>
      </c>
      <c r="G7" s="137"/>
      <c r="H7" s="137">
        <f t="shared" si="1"/>
        <v>5.892777324863399</v>
      </c>
      <c r="I7" s="137">
        <v>2.943871128343006E-7</v>
      </c>
      <c r="J7" s="137">
        <f t="shared" si="2"/>
        <v>1.8367190178140668E-6</v>
      </c>
      <c r="K7" s="137">
        <v>8.4078517158222503E-6</v>
      </c>
      <c r="L7" s="137">
        <v>0.56640013502866882</v>
      </c>
      <c r="M7" s="137">
        <f t="shared" si="3"/>
        <v>8.4960068300118508</v>
      </c>
    </row>
    <row r="8" spans="2:13" ht="30" customHeight="1">
      <c r="B8" s="62" t="s">
        <v>52</v>
      </c>
      <c r="C8" s="137">
        <v>0</v>
      </c>
      <c r="D8" s="137">
        <v>1.6336175826277559E-3</v>
      </c>
      <c r="E8" s="137">
        <v>0.15995591732801132</v>
      </c>
      <c r="F8" s="137">
        <f t="shared" si="0"/>
        <v>2.6130679899239102E-4</v>
      </c>
      <c r="G8" s="137"/>
      <c r="H8" s="137">
        <f t="shared" si="1"/>
        <v>1.9598009924429326E-4</v>
      </c>
      <c r="I8" s="137">
        <v>2.2289685513795667E-7</v>
      </c>
      <c r="J8" s="137">
        <f t="shared" si="2"/>
        <v>1.3906821154676949E-6</v>
      </c>
      <c r="K8" s="137">
        <v>4.4923703714801997E-4</v>
      </c>
      <c r="L8" s="137">
        <v>0.28621479412004541</v>
      </c>
      <c r="M8" s="137">
        <f t="shared" si="3"/>
        <v>5.9614380618110911E-4</v>
      </c>
    </row>
    <row r="9" spans="2:13" ht="30" customHeight="1">
      <c r="B9" s="62" t="s">
        <v>53</v>
      </c>
      <c r="C9" s="137">
        <v>0</v>
      </c>
      <c r="D9" s="137">
        <v>7.6486973408513972E-2</v>
      </c>
      <c r="E9" s="137">
        <v>0.11362312281056249</v>
      </c>
      <c r="F9" s="137">
        <f t="shared" si="0"/>
        <v>8.6906887730038105E-3</v>
      </c>
      <c r="G9" s="137"/>
      <c r="H9" s="137">
        <f t="shared" si="1"/>
        <v>6.5180165797528583E-3</v>
      </c>
      <c r="I9" s="137">
        <v>8.8492925986343132E-2</v>
      </c>
      <c r="J9" s="137">
        <f t="shared" si="2"/>
        <v>0.55211873419409774</v>
      </c>
      <c r="K9" s="137">
        <v>0.61447678328621536</v>
      </c>
      <c r="L9" s="137">
        <v>0.34908080070229164</v>
      </c>
      <c r="M9" s="137">
        <f t="shared" si="3"/>
        <v>0.24120218144325953</v>
      </c>
    </row>
    <row r="10" spans="2:13" ht="30" customHeight="1">
      <c r="B10" s="62" t="s">
        <v>54</v>
      </c>
      <c r="C10" s="137">
        <v>0</v>
      </c>
      <c r="D10" s="137">
        <v>8.9487969281704059E-5</v>
      </c>
      <c r="E10" s="137">
        <v>0.23687163713227782</v>
      </c>
      <c r="F10" s="137">
        <f t="shared" si="0"/>
        <v>2.1197161787400229E-5</v>
      </c>
      <c r="G10" s="137"/>
      <c r="H10" s="137">
        <f t="shared" si="1"/>
        <v>1.5897871340550172E-5</v>
      </c>
      <c r="I10" s="137">
        <v>1.3408161019570868E-2</v>
      </c>
      <c r="J10" s="137">
        <f t="shared" si="2"/>
        <v>8.3655239189837374E-2</v>
      </c>
      <c r="K10" s="137">
        <v>8.4338905806962197E-2</v>
      </c>
      <c r="L10" s="137">
        <v>0.29727626882598301</v>
      </c>
      <c r="M10" s="137">
        <f t="shared" si="3"/>
        <v>2.5098557884772634E-2</v>
      </c>
    </row>
    <row r="11" spans="2:13" ht="30" customHeight="1">
      <c r="B11" s="62" t="s">
        <v>55</v>
      </c>
      <c r="C11" s="137">
        <v>0</v>
      </c>
      <c r="D11" s="137">
        <v>3.3505790620035562E-3</v>
      </c>
      <c r="E11" s="137">
        <v>0.20577234280321893</v>
      </c>
      <c r="F11" s="137">
        <f t="shared" si="0"/>
        <v>6.8945650333588346E-4</v>
      </c>
      <c r="G11" s="137"/>
      <c r="H11" s="137">
        <f t="shared" si="1"/>
        <v>5.1709237750191257E-4</v>
      </c>
      <c r="I11" s="137">
        <v>1.9022118324700478E-3</v>
      </c>
      <c r="J11" s="137">
        <f t="shared" si="2"/>
        <v>1.1868144005934209E-2</v>
      </c>
      <c r="K11" s="137">
        <v>2.4517496145850515E-2</v>
      </c>
      <c r="L11" s="137">
        <v>0.30337553474569739</v>
      </c>
      <c r="M11" s="137">
        <f t="shared" si="3"/>
        <v>8.4544922185160413E-3</v>
      </c>
    </row>
    <row r="12" spans="2:13" ht="30" customHeight="1">
      <c r="B12" s="62" t="s">
        <v>56</v>
      </c>
      <c r="C12" s="137">
        <v>0</v>
      </c>
      <c r="D12" s="137">
        <v>0.2105914841887867</v>
      </c>
      <c r="E12" s="137">
        <v>9.559453429981539E-2</v>
      </c>
      <c r="F12" s="137">
        <f t="shared" si="0"/>
        <v>2.0131394858534001E-2</v>
      </c>
      <c r="G12" s="137"/>
      <c r="H12" s="137">
        <f t="shared" si="1"/>
        <v>1.50985461439005E-2</v>
      </c>
      <c r="I12" s="137">
        <v>8.9620549375773236E-3</v>
      </c>
      <c r="J12" s="137">
        <f t="shared" si="2"/>
        <v>5.5915412139008545E-2</v>
      </c>
      <c r="K12" s="137">
        <v>8.3089834840613608E-2</v>
      </c>
      <c r="L12" s="137">
        <v>0.1856787920961038</v>
      </c>
      <c r="M12" s="137">
        <f t="shared" si="3"/>
        <v>5.453039257856955E-2</v>
      </c>
    </row>
    <row r="13" spans="2:13" ht="30" customHeight="1">
      <c r="B13" s="62" t="s">
        <v>57</v>
      </c>
      <c r="C13" s="137">
        <v>0</v>
      </c>
      <c r="D13" s="137">
        <v>0.83148656149511335</v>
      </c>
      <c r="E13" s="137">
        <v>1.2500912740092426E-2</v>
      </c>
      <c r="F13" s="137">
        <f t="shared" si="0"/>
        <v>1.0394340949809906E-2</v>
      </c>
      <c r="G13" s="137"/>
      <c r="H13" s="137">
        <f t="shared" si="1"/>
        <v>7.7957557123574297E-3</v>
      </c>
      <c r="I13" s="137">
        <v>1.1948973875373357E-2</v>
      </c>
      <c r="J13" s="137">
        <f t="shared" si="2"/>
        <v>7.4551183130814505E-2</v>
      </c>
      <c r="K13" s="137">
        <v>0.13149250258879858</v>
      </c>
      <c r="L13" s="137">
        <v>0.29039154085746705</v>
      </c>
      <c r="M13" s="137">
        <f t="shared" si="3"/>
        <v>0.2796409742328087</v>
      </c>
    </row>
    <row r="14" spans="2:13" ht="30" customHeight="1">
      <c r="B14" s="62" t="s">
        <v>58</v>
      </c>
      <c r="C14" s="137">
        <v>0</v>
      </c>
      <c r="D14" s="137">
        <v>8.8976092486275124E-4</v>
      </c>
      <c r="E14" s="137">
        <v>0.19098787731517727</v>
      </c>
      <c r="F14" s="137">
        <f t="shared" si="0"/>
        <v>1.6993355035752579E-4</v>
      </c>
      <c r="G14" s="137"/>
      <c r="H14" s="137">
        <f t="shared" si="1"/>
        <v>1.2745016276814435E-4</v>
      </c>
      <c r="I14" s="137">
        <v>8.0600505908973716E-4</v>
      </c>
      <c r="J14" s="137">
        <f t="shared" si="2"/>
        <v>5.0287691136729042E-3</v>
      </c>
      <c r="K14" s="137">
        <v>9.8347047549599328E-3</v>
      </c>
      <c r="L14" s="137">
        <v>0.34161598762911616</v>
      </c>
      <c r="M14" s="137">
        <f t="shared" si="3"/>
        <v>3.6636489350071865E-3</v>
      </c>
    </row>
    <row r="15" spans="2:13" ht="30" customHeight="1">
      <c r="B15" s="62" t="s">
        <v>59</v>
      </c>
      <c r="C15" s="137">
        <v>0</v>
      </c>
      <c r="D15" s="137">
        <v>7.028452666186755E-4</v>
      </c>
      <c r="E15" s="137">
        <v>8.6685996109713809E-2</v>
      </c>
      <c r="F15" s="137">
        <f t="shared" si="0"/>
        <v>6.0926842047837272E-5</v>
      </c>
      <c r="G15" s="137"/>
      <c r="H15" s="137">
        <f t="shared" si="1"/>
        <v>4.5695131535877956E-5</v>
      </c>
      <c r="I15" s="137">
        <v>-1.6666853794166778E-6</v>
      </c>
      <c r="J15" s="137">
        <f t="shared" si="2"/>
        <v>-1.0398664206507973E-5</v>
      </c>
      <c r="K15" s="137">
        <v>9.4613555410843556E-3</v>
      </c>
      <c r="L15" s="137">
        <v>0.16053201494137984</v>
      </c>
      <c r="M15" s="137">
        <f t="shared" si="3"/>
        <v>1.631679635929368E-3</v>
      </c>
    </row>
    <row r="16" spans="2:13" ht="30" customHeight="1">
      <c r="B16" s="62" t="s">
        <v>60</v>
      </c>
      <c r="C16" s="137">
        <v>0</v>
      </c>
      <c r="D16" s="137">
        <v>1.2242721398615934E-4</v>
      </c>
      <c r="E16" s="137">
        <v>0.1050286482564161</v>
      </c>
      <c r="F16" s="137">
        <f t="shared" si="0"/>
        <v>1.2858364794765316E-5</v>
      </c>
      <c r="G16" s="137"/>
      <c r="H16" s="137">
        <f t="shared" si="1"/>
        <v>9.6437735960739869E-6</v>
      </c>
      <c r="I16" s="137">
        <v>3.4858581332809985E-4</v>
      </c>
      <c r="J16" s="137">
        <f t="shared" si="2"/>
        <v>2.1748716732728724E-3</v>
      </c>
      <c r="K16" s="137">
        <v>3.2584160636563927E-3</v>
      </c>
      <c r="L16" s="137">
        <v>0.17412384157157965</v>
      </c>
      <c r="M16" s="137">
        <f t="shared" si="3"/>
        <v>5.8868541925457174E-4</v>
      </c>
    </row>
    <row r="17" spans="2:13" ht="30" customHeight="1">
      <c r="B17" s="62" t="s">
        <v>61</v>
      </c>
      <c r="C17" s="137">
        <v>0</v>
      </c>
      <c r="D17" s="137">
        <v>1.5750233829132667E-3</v>
      </c>
      <c r="E17" s="137">
        <v>0.31625538788057145</v>
      </c>
      <c r="F17" s="137">
        <f t="shared" si="0"/>
        <v>4.9810963088420496E-4</v>
      </c>
      <c r="G17" s="137"/>
      <c r="H17" s="137">
        <f t="shared" si="1"/>
        <v>3.7358222316315372E-4</v>
      </c>
      <c r="I17" s="137">
        <v>1.0696459900670625E-3</v>
      </c>
      <c r="J17" s="137">
        <f t="shared" si="2"/>
        <v>6.6736587528223477E-3</v>
      </c>
      <c r="K17" s="137">
        <v>1.4392071244566599E-2</v>
      </c>
      <c r="L17" s="137">
        <v>0.3807168821980596</v>
      </c>
      <c r="M17" s="137">
        <f t="shared" si="3"/>
        <v>6.0789424843355217E-3</v>
      </c>
    </row>
    <row r="18" spans="2:13" ht="30" customHeight="1">
      <c r="B18" s="62" t="s">
        <v>62</v>
      </c>
      <c r="C18" s="137">
        <v>0</v>
      </c>
      <c r="D18" s="137">
        <v>7.402243825778863E-4</v>
      </c>
      <c r="E18" s="137">
        <v>0.19357969781416914</v>
      </c>
      <c r="F18" s="137">
        <f t="shared" si="0"/>
        <v>1.4329241229410716E-4</v>
      </c>
      <c r="G18" s="137"/>
      <c r="H18" s="137">
        <f t="shared" si="1"/>
        <v>1.0746930922058037E-4</v>
      </c>
      <c r="I18" s="137">
        <v>3.2539373478826137E-4</v>
      </c>
      <c r="J18" s="137">
        <f t="shared" si="2"/>
        <v>2.0301733157033434E-3</v>
      </c>
      <c r="K18" s="137">
        <v>5.4138527923403273E-3</v>
      </c>
      <c r="L18" s="137">
        <v>0.27235929935236836</v>
      </c>
      <c r="M18" s="137">
        <f t="shared" si="3"/>
        <v>1.6761201475211272E-3</v>
      </c>
    </row>
    <row r="19" spans="2:13" ht="30" customHeight="1">
      <c r="B19" s="62" t="s">
        <v>63</v>
      </c>
      <c r="C19" s="137">
        <v>0</v>
      </c>
      <c r="D19" s="137">
        <v>1.7003585801569346E-4</v>
      </c>
      <c r="E19" s="137">
        <v>0.20807850143522194</v>
      </c>
      <c r="F19" s="137">
        <f t="shared" si="0"/>
        <v>3.5380806526157664E-5</v>
      </c>
      <c r="G19" s="137"/>
      <c r="H19" s="137">
        <f t="shared" si="1"/>
        <v>2.653560489461825E-5</v>
      </c>
      <c r="I19" s="137">
        <v>8.6403145168974516E-3</v>
      </c>
      <c r="J19" s="137">
        <f t="shared" si="2"/>
        <v>5.3908032319380225E-2</v>
      </c>
      <c r="K19" s="137">
        <v>5.5469218986151876E-2</v>
      </c>
      <c r="L19" s="137">
        <v>0.25260734169663063</v>
      </c>
      <c r="M19" s="137">
        <f t="shared" si="3"/>
        <v>1.4054884260166548E-2</v>
      </c>
    </row>
    <row r="20" spans="2:13" ht="30" customHeight="1">
      <c r="B20" s="62" t="s">
        <v>64</v>
      </c>
      <c r="C20" s="137">
        <v>0</v>
      </c>
      <c r="D20" s="137">
        <v>2.2010278236018685E-5</v>
      </c>
      <c r="E20" s="137">
        <v>0.1585492755345817</v>
      </c>
      <c r="F20" s="137">
        <f t="shared" si="0"/>
        <v>3.4897136686353334E-6</v>
      </c>
      <c r="G20" s="137"/>
      <c r="H20" s="137">
        <f t="shared" si="1"/>
        <v>2.6172852514765E-6</v>
      </c>
      <c r="I20" s="137">
        <v>1.35161039786631E-2</v>
      </c>
      <c r="J20" s="137">
        <f t="shared" si="2"/>
        <v>8.4328709179386216E-2</v>
      </c>
      <c r="K20" s="137">
        <v>8.4585739635799462E-2</v>
      </c>
      <c r="L20" s="137">
        <v>0.19215199035239469</v>
      </c>
      <c r="M20" s="137">
        <f t="shared" si="3"/>
        <v>1.6257547545219568E-2</v>
      </c>
    </row>
    <row r="21" spans="2:13" ht="30" customHeight="1">
      <c r="B21" s="62" t="s">
        <v>65</v>
      </c>
      <c r="C21" s="137">
        <v>0</v>
      </c>
      <c r="D21" s="137">
        <v>2.6770422191804645E-4</v>
      </c>
      <c r="E21" s="137">
        <v>0.15005094845846928</v>
      </c>
      <c r="F21" s="137">
        <f t="shared" si="0"/>
        <v>4.0169272405139408E-5</v>
      </c>
      <c r="G21" s="137"/>
      <c r="H21" s="137">
        <f t="shared" si="1"/>
        <v>3.0126954303854556E-5</v>
      </c>
      <c r="I21" s="137">
        <v>9.0366994280578208E-4</v>
      </c>
      <c r="J21" s="137">
        <f t="shared" si="2"/>
        <v>5.6381128704929484E-3</v>
      </c>
      <c r="K21" s="137">
        <v>1.2307771549450695E-2</v>
      </c>
      <c r="L21" s="137">
        <v>0.208002813070363</v>
      </c>
      <c r="M21" s="137">
        <f t="shared" si="3"/>
        <v>2.6157343361428915E-3</v>
      </c>
    </row>
    <row r="22" spans="2:13" ht="30" customHeight="1">
      <c r="B22" s="62" t="s">
        <v>66</v>
      </c>
      <c r="C22" s="137">
        <v>0</v>
      </c>
      <c r="D22" s="137">
        <v>6.5547304419210257E-3</v>
      </c>
      <c r="E22" s="137">
        <v>0.11638871115149681</v>
      </c>
      <c r="F22" s="137">
        <f t="shared" si="0"/>
        <v>7.6289662808066928E-4</v>
      </c>
      <c r="G22" s="137"/>
      <c r="H22" s="137">
        <f t="shared" si="1"/>
        <v>5.7217247106050194E-4</v>
      </c>
      <c r="I22" s="137">
        <v>1.7784686133440111E-2</v>
      </c>
      <c r="J22" s="137">
        <f t="shared" si="2"/>
        <v>0.11096094164125227</v>
      </c>
      <c r="K22" s="137">
        <v>0.14852195749725472</v>
      </c>
      <c r="L22" s="137">
        <v>0.14956925672562382</v>
      </c>
      <c r="M22" s="137">
        <f t="shared" si="3"/>
        <v>2.319470495053403E-2</v>
      </c>
    </row>
    <row r="23" spans="2:13" ht="30" customHeight="1">
      <c r="B23" s="62" t="s">
        <v>67</v>
      </c>
      <c r="C23" s="137">
        <v>0</v>
      </c>
      <c r="D23" s="137">
        <v>3.3302141228431382E-5</v>
      </c>
      <c r="E23" s="137">
        <v>0.25754763643259648</v>
      </c>
      <c r="F23" s="137">
        <f t="shared" si="0"/>
        <v>8.5768877615270281E-6</v>
      </c>
      <c r="G23" s="137"/>
      <c r="H23" s="137">
        <f t="shared" si="1"/>
        <v>6.4326658211452711E-6</v>
      </c>
      <c r="I23" s="137">
        <v>3.9439498919360523E-3</v>
      </c>
      <c r="J23" s="137">
        <f t="shared" si="2"/>
        <v>2.4606810067470633E-2</v>
      </c>
      <c r="K23" s="137">
        <v>2.4848124128498739E-2</v>
      </c>
      <c r="L23" s="137">
        <v>0.32994502099452239</v>
      </c>
      <c r="M23" s="137">
        <f t="shared" si="3"/>
        <v>8.2095027129387918E-3</v>
      </c>
    </row>
    <row r="24" spans="2:13" ht="30" customHeight="1">
      <c r="B24" s="62" t="s">
        <v>68</v>
      </c>
      <c r="C24" s="137">
        <v>0</v>
      </c>
      <c r="D24" s="137">
        <v>5.4329091891487501E-3</v>
      </c>
      <c r="E24" s="137">
        <v>0.2319355105651584</v>
      </c>
      <c r="F24" s="137">
        <f t="shared" si="0"/>
        <v>1.2600845666393562E-3</v>
      </c>
      <c r="G24" s="137"/>
      <c r="H24" s="137">
        <f t="shared" si="1"/>
        <v>9.4506342497951718E-4</v>
      </c>
      <c r="I24" s="137">
        <v>1.2592667029420196E-2</v>
      </c>
      <c r="J24" s="137">
        <f t="shared" si="2"/>
        <v>7.8567267416202402E-2</v>
      </c>
      <c r="K24" s="137">
        <v>0.10335543792555198</v>
      </c>
      <c r="L24" s="137">
        <v>0.31172201467999339</v>
      </c>
      <c r="M24" s="137">
        <f t="shared" si="3"/>
        <v>3.3911722736300956E-2</v>
      </c>
    </row>
    <row r="25" spans="2:13" ht="30" customHeight="1">
      <c r="B25" s="62" t="s">
        <v>69</v>
      </c>
      <c r="C25" s="137">
        <v>0</v>
      </c>
      <c r="D25" s="137">
        <v>7.1315285391121315E-3</v>
      </c>
      <c r="E25" s="137">
        <v>0.35785642246234178</v>
      </c>
      <c r="F25" s="137">
        <f t="shared" si="0"/>
        <v>2.552063289694758E-3</v>
      </c>
      <c r="G25" s="137"/>
      <c r="H25" s="137">
        <f t="shared" si="1"/>
        <v>1.9140474672710685E-3</v>
      </c>
      <c r="I25" s="137">
        <v>0</v>
      </c>
      <c r="J25" s="137">
        <f t="shared" si="2"/>
        <v>0</v>
      </c>
      <c r="K25" s="137">
        <v>6.2011049813304797E-2</v>
      </c>
      <c r="L25" s="137">
        <v>0.40268248896903619</v>
      </c>
      <c r="M25" s="137">
        <f t="shared" si="3"/>
        <v>2.784250554468785E-2</v>
      </c>
    </row>
    <row r="26" spans="2:13" ht="30" customHeight="1">
      <c r="B26" s="62" t="s">
        <v>70</v>
      </c>
      <c r="C26" s="137">
        <v>0</v>
      </c>
      <c r="D26" s="137">
        <v>2.4352068348876092E-2</v>
      </c>
      <c r="E26" s="137">
        <v>6.3147139533369492E-2</v>
      </c>
      <c r="F26" s="137">
        <f t="shared" si="0"/>
        <v>1.5377634579526295E-3</v>
      </c>
      <c r="G26" s="137"/>
      <c r="H26" s="137">
        <f t="shared" si="1"/>
        <v>1.153322593464472E-3</v>
      </c>
      <c r="I26" s="137">
        <v>2.2031937732507351E-2</v>
      </c>
      <c r="J26" s="137">
        <f t="shared" si="2"/>
        <v>0.1374600900256413</v>
      </c>
      <c r="K26" s="137">
        <v>0.21794141732146749</v>
      </c>
      <c r="L26" s="137">
        <v>0.22103540969923804</v>
      </c>
      <c r="M26" s="137">
        <f t="shared" si="3"/>
        <v>5.3555439872600856E-2</v>
      </c>
    </row>
    <row r="27" spans="2:13" ht="30" customHeight="1">
      <c r="B27" s="62" t="s">
        <v>71</v>
      </c>
      <c r="C27" s="137">
        <v>0</v>
      </c>
      <c r="D27" s="137">
        <v>7.1866291685112344E-3</v>
      </c>
      <c r="E27" s="137">
        <v>0.34112129911390637</v>
      </c>
      <c r="F27" s="137">
        <f t="shared" si="0"/>
        <v>2.4515122782124451E-3</v>
      </c>
      <c r="G27" s="137"/>
      <c r="H27" s="137">
        <f t="shared" si="1"/>
        <v>1.8386342086593337E-3</v>
      </c>
      <c r="I27" s="137">
        <v>8.9186688745688143E-3</v>
      </c>
      <c r="J27" s="137">
        <f t="shared" si="2"/>
        <v>5.5644720917954103E-2</v>
      </c>
      <c r="K27" s="137">
        <v>9.8826058066407027E-2</v>
      </c>
      <c r="L27" s="137">
        <v>0.52359794389115388</v>
      </c>
      <c r="M27" s="137">
        <f t="shared" si="3"/>
        <v>5.5508025062579174E-2</v>
      </c>
    </row>
    <row r="28" spans="2:13" ht="30" customHeight="1">
      <c r="B28" s="62" t="s">
        <v>72</v>
      </c>
      <c r="C28" s="137">
        <v>0</v>
      </c>
      <c r="D28" s="137">
        <v>0.44322456686292561</v>
      </c>
      <c r="E28" s="137">
        <v>0.42067839733067569</v>
      </c>
      <c r="F28" s="137">
        <f t="shared" si="0"/>
        <v>0.18645500044547844</v>
      </c>
      <c r="G28" s="137"/>
      <c r="H28" s="137">
        <f t="shared" si="1"/>
        <v>0.13984125033410882</v>
      </c>
      <c r="I28" s="137">
        <v>0.15601460457843147</v>
      </c>
      <c r="J28" s="137">
        <f t="shared" si="2"/>
        <v>0.97339516165314499</v>
      </c>
      <c r="K28" s="137">
        <v>1.1265242467365815</v>
      </c>
      <c r="L28" s="137">
        <v>0.60408667903544544</v>
      </c>
      <c r="M28" s="137">
        <f t="shared" si="3"/>
        <v>0.94826434772715662</v>
      </c>
    </row>
    <row r="29" spans="2:13" ht="30" customHeight="1">
      <c r="B29" s="62" t="s">
        <v>73</v>
      </c>
      <c r="C29" s="137">
        <v>0</v>
      </c>
      <c r="D29" s="137">
        <v>0.24348077473148177</v>
      </c>
      <c r="E29" s="137">
        <v>0.29441563060258163</v>
      </c>
      <c r="F29" s="137">
        <f t="shared" si="0"/>
        <v>7.1684545832174332E-2</v>
      </c>
      <c r="G29" s="137"/>
      <c r="H29" s="137">
        <f t="shared" si="1"/>
        <v>5.3763409374130752E-2</v>
      </c>
      <c r="I29" s="137">
        <v>3.8693866421640508E-2</v>
      </c>
      <c r="J29" s="137">
        <f t="shared" si="2"/>
        <v>0.2414160037276725</v>
      </c>
      <c r="K29" s="137">
        <v>0.4762726174110497</v>
      </c>
      <c r="L29" s="137">
        <v>0.53009491447061163</v>
      </c>
      <c r="M29" s="137">
        <f t="shared" si="3"/>
        <v>0.3815376128477278</v>
      </c>
    </row>
    <row r="30" spans="2:13" ht="30" customHeight="1">
      <c r="B30" s="62" t="s">
        <v>74</v>
      </c>
      <c r="C30" s="137">
        <v>0</v>
      </c>
      <c r="D30" s="137">
        <v>2.7036746527045959E-2</v>
      </c>
      <c r="E30" s="137">
        <v>3.2115741821989625E-2</v>
      </c>
      <c r="F30" s="137">
        <f t="shared" si="0"/>
        <v>8.6830517116918266E-4</v>
      </c>
      <c r="G30" s="137"/>
      <c r="H30" s="137">
        <f t="shared" si="1"/>
        <v>6.5122887837688697E-4</v>
      </c>
      <c r="I30" s="137">
        <v>0.23716828989310698</v>
      </c>
      <c r="J30" s="137">
        <f t="shared" si="2"/>
        <v>1.4797234304013118</v>
      </c>
      <c r="K30" s="137">
        <v>1.5779226015187404</v>
      </c>
      <c r="L30" s="137">
        <v>0.5473881421327963</v>
      </c>
      <c r="M30" s="137">
        <f t="shared" si="3"/>
        <v>0.87853571572544698</v>
      </c>
    </row>
    <row r="31" spans="2:13" ht="30" customHeight="1">
      <c r="B31" s="62" t="s">
        <v>75</v>
      </c>
      <c r="C31" s="137">
        <v>0</v>
      </c>
      <c r="D31" s="137">
        <v>0.3289764296116155</v>
      </c>
      <c r="E31" s="137">
        <v>0.2593744578883363</v>
      </c>
      <c r="F31" s="137">
        <f t="shared" si="0"/>
        <v>8.5328083088553192E-2</v>
      </c>
      <c r="G31" s="137"/>
      <c r="H31" s="137">
        <f t="shared" si="1"/>
        <v>6.3996062316414887E-2</v>
      </c>
      <c r="I31" s="137">
        <v>6.2425116549619568E-2</v>
      </c>
      <c r="J31" s="137">
        <f t="shared" si="2"/>
        <v>0.38947832210468475</v>
      </c>
      <c r="K31" s="137">
        <v>0.5393218853217302</v>
      </c>
      <c r="L31" s="137">
        <v>0.37728067671169013</v>
      </c>
      <c r="M31" s="137">
        <f t="shared" si="3"/>
        <v>0.32759217584567291</v>
      </c>
    </row>
    <row r="32" spans="2:13" ht="30" customHeight="1">
      <c r="B32" s="62" t="s">
        <v>76</v>
      </c>
      <c r="C32" s="137">
        <v>0</v>
      </c>
      <c r="D32" s="137">
        <v>2.8355010968090053E-2</v>
      </c>
      <c r="E32" s="137">
        <v>0.28864763107361313</v>
      </c>
      <c r="F32" s="137">
        <f t="shared" si="0"/>
        <v>8.1846067450055109E-3</v>
      </c>
      <c r="G32" s="137"/>
      <c r="H32" s="137">
        <f t="shared" si="1"/>
        <v>6.1384550587541328E-3</v>
      </c>
      <c r="I32" s="137">
        <v>3.8201863404626099E-2</v>
      </c>
      <c r="J32" s="137">
        <f t="shared" si="2"/>
        <v>0.23834633369534025</v>
      </c>
      <c r="K32" s="137">
        <v>0.34683615814086122</v>
      </c>
      <c r="L32" s="137">
        <v>0.43725678890815678</v>
      </c>
      <c r="M32" s="137">
        <f t="shared" si="3"/>
        <v>0.16405488583127725</v>
      </c>
    </row>
    <row r="33" spans="2:13" ht="30" customHeight="1">
      <c r="B33" s="62" t="s">
        <v>77</v>
      </c>
      <c r="C33" s="137">
        <v>0</v>
      </c>
      <c r="D33" s="137">
        <v>1.7235016972836277E-3</v>
      </c>
      <c r="E33" s="137">
        <v>0.49596668518965781</v>
      </c>
      <c r="F33" s="137">
        <f t="shared" si="0"/>
        <v>8.547994237205099E-4</v>
      </c>
      <c r="G33" s="137"/>
      <c r="H33" s="137">
        <f t="shared" si="1"/>
        <v>6.4109956779038243E-4</v>
      </c>
      <c r="I33" s="137">
        <v>2.543050482457088E-3</v>
      </c>
      <c r="J33" s="137">
        <f t="shared" si="2"/>
        <v>1.5866418673765884E-2</v>
      </c>
      <c r="K33" s="137">
        <v>2.4183844356363393E-2</v>
      </c>
      <c r="L33" s="137">
        <v>0.50237313792151428</v>
      </c>
      <c r="M33" s="137">
        <f t="shared" si="3"/>
        <v>1.3015154732189215E-2</v>
      </c>
    </row>
    <row r="34" spans="2:13" ht="30" customHeight="1">
      <c r="B34" s="62" t="s">
        <v>78</v>
      </c>
      <c r="C34" s="137">
        <v>0</v>
      </c>
      <c r="D34" s="137">
        <v>1.7463344583349423E-2</v>
      </c>
      <c r="E34" s="137">
        <v>0.54564910733857308</v>
      </c>
      <c r="F34" s="137">
        <f t="shared" si="0"/>
        <v>9.5288583830505178E-3</v>
      </c>
      <c r="G34" s="137"/>
      <c r="H34" s="137">
        <f t="shared" si="1"/>
        <v>7.1466437872878888E-3</v>
      </c>
      <c r="I34" s="137">
        <v>2.6599260527001675E-2</v>
      </c>
      <c r="J34" s="137">
        <f t="shared" si="2"/>
        <v>0.16595620371885586</v>
      </c>
      <c r="K34" s="137">
        <v>0.20884671581977293</v>
      </c>
      <c r="L34" s="137">
        <v>0.55889914555493636</v>
      </c>
      <c r="M34" s="137">
        <f t="shared" si="3"/>
        <v>0.12648449938979112</v>
      </c>
    </row>
    <row r="35" spans="2:13" ht="30" customHeight="1">
      <c r="B35" s="62" t="s">
        <v>79</v>
      </c>
      <c r="C35" s="137">
        <v>0</v>
      </c>
      <c r="D35" s="137">
        <v>4.22309136465823E-5</v>
      </c>
      <c r="E35" s="137">
        <v>0.46830334265742979</v>
      </c>
      <c r="F35" s="137">
        <f t="shared" si="0"/>
        <v>1.9776878024171759E-5</v>
      </c>
      <c r="G35" s="137"/>
      <c r="H35" s="137">
        <f t="shared" si="1"/>
        <v>1.483265851812882E-5</v>
      </c>
      <c r="I35" s="137">
        <v>3.182669342959922E-2</v>
      </c>
      <c r="J35" s="137">
        <f t="shared" si="2"/>
        <v>0.19857082918295393</v>
      </c>
      <c r="K35" s="137">
        <v>0.20223334477400204</v>
      </c>
      <c r="L35" s="137">
        <v>0.54233149788592827</v>
      </c>
      <c r="M35" s="137">
        <f t="shared" si="3"/>
        <v>0.10970041594842093</v>
      </c>
    </row>
    <row r="36" spans="2:13" ht="30" customHeight="1">
      <c r="B36" s="62" t="s">
        <v>80</v>
      </c>
      <c r="C36" s="137">
        <v>0</v>
      </c>
      <c r="D36" s="137">
        <v>1.7459355572920826E-3</v>
      </c>
      <c r="E36" s="137">
        <v>0.5342598532445636</v>
      </c>
      <c r="F36" s="137">
        <f t="shared" si="0"/>
        <v>9.3278327461333345E-4</v>
      </c>
      <c r="G36" s="137"/>
      <c r="H36" s="137">
        <f t="shared" si="1"/>
        <v>6.9958745596000011E-4</v>
      </c>
      <c r="I36" s="137">
        <v>8.8024889161454241E-3</v>
      </c>
      <c r="J36" s="137">
        <f t="shared" si="2"/>
        <v>5.4919859231344889E-2</v>
      </c>
      <c r="K36" s="137">
        <v>6.2173495863518752E-2</v>
      </c>
      <c r="L36" s="137">
        <v>0.57209544147650615</v>
      </c>
      <c r="M36" s="137">
        <f t="shared" si="3"/>
        <v>3.6568015337616028E-2</v>
      </c>
    </row>
    <row r="37" spans="2:13" ht="30" customHeight="1">
      <c r="B37" s="62" t="s">
        <v>81</v>
      </c>
      <c r="C37" s="137">
        <v>0</v>
      </c>
      <c r="D37" s="137">
        <v>8.903002056212421E-2</v>
      </c>
      <c r="E37" s="137">
        <v>0.36358804847500342</v>
      </c>
      <c r="F37" s="137">
        <f t="shared" si="0"/>
        <v>3.2370251431872166E-2</v>
      </c>
      <c r="G37" s="137"/>
      <c r="H37" s="137">
        <f t="shared" si="1"/>
        <v>2.4277688573904124E-2</v>
      </c>
      <c r="I37" s="137">
        <v>1.5164230031551209E-2</v>
      </c>
      <c r="J37" s="137">
        <f t="shared" si="2"/>
        <v>9.4611579363307233E-2</v>
      </c>
      <c r="K37" s="137">
        <v>0.32222986048947705</v>
      </c>
      <c r="L37" s="137">
        <v>0.50176374864650086</v>
      </c>
      <c r="M37" s="137">
        <f t="shared" si="3"/>
        <v>0.20635529958436549</v>
      </c>
    </row>
    <row r="38" spans="2:13" ht="30" customHeight="1">
      <c r="B38" s="62" t="s">
        <v>82</v>
      </c>
      <c r="C38" s="137">
        <v>0</v>
      </c>
      <c r="D38" s="137">
        <v>8.2007309777183245E-4</v>
      </c>
      <c r="E38" s="137">
        <v>0.28970960301550347</v>
      </c>
      <c r="F38" s="137">
        <f t="shared" si="0"/>
        <v>2.3758305159917175E-4</v>
      </c>
      <c r="G38" s="137"/>
      <c r="H38" s="137">
        <f t="shared" si="1"/>
        <v>1.7818728869937881E-4</v>
      </c>
      <c r="I38" s="137">
        <v>0.15514499842612781</v>
      </c>
      <c r="J38" s="137">
        <f t="shared" si="2"/>
        <v>0.96796957714787735</v>
      </c>
      <c r="K38" s="137">
        <v>0.98127988428122648</v>
      </c>
      <c r="L38" s="137">
        <v>0.48515742784974192</v>
      </c>
      <c r="M38" s="137">
        <f t="shared" si="3"/>
        <v>0.47647308921333603</v>
      </c>
    </row>
    <row r="39" spans="2:13" ht="30" customHeight="1">
      <c r="B39" s="62" t="s">
        <v>83</v>
      </c>
      <c r="C39" s="137">
        <v>0</v>
      </c>
      <c r="D39" s="137">
        <v>3.7137103555552691E-3</v>
      </c>
      <c r="E39" s="137">
        <v>0</v>
      </c>
      <c r="F39" s="137">
        <f t="shared" si="0"/>
        <v>0</v>
      </c>
      <c r="G39" s="137"/>
      <c r="H39" s="137">
        <f t="shared" si="1"/>
        <v>0</v>
      </c>
      <c r="I39" s="137">
        <v>0</v>
      </c>
      <c r="J39" s="137">
        <f t="shared" si="2"/>
        <v>0</v>
      </c>
      <c r="K39" s="137">
        <v>1.3645085236546284E-2</v>
      </c>
      <c r="L39" s="137">
        <v>7.9489216247834103E-16</v>
      </c>
      <c r="M39" s="137">
        <f t="shared" si="3"/>
        <v>1.3798370566225097E-17</v>
      </c>
    </row>
    <row r="40" spans="2:13" ht="30" customHeight="1">
      <c r="B40" s="62" t="s">
        <v>84</v>
      </c>
      <c r="C40" s="137">
        <v>0</v>
      </c>
      <c r="D40" s="137">
        <v>6.16300879575015E-3</v>
      </c>
      <c r="E40" s="137">
        <v>2.6905869150324082E-2</v>
      </c>
      <c r="F40" s="137">
        <f t="shared" si="0"/>
        <v>1.6582110823074993E-4</v>
      </c>
      <c r="G40" s="137"/>
      <c r="H40" s="137">
        <f t="shared" si="1"/>
        <v>1.2436583117306246E-4</v>
      </c>
      <c r="I40" s="137">
        <v>0</v>
      </c>
      <c r="J40" s="137">
        <f>I40*SUM($H$5:$H$40)</f>
        <v>0</v>
      </c>
      <c r="K40" s="137">
        <v>2.9741988488109414E-2</v>
      </c>
      <c r="L40" s="137">
        <v>-0.29952898352899132</v>
      </c>
      <c r="M40" s="137">
        <f t="shared" si="3"/>
        <v>-1.0754587340045649E-2</v>
      </c>
    </row>
    <row r="41" spans="2:13" ht="30" customHeight="1">
      <c r="C41" s="138"/>
      <c r="D41" s="138"/>
      <c r="E41" s="138"/>
      <c r="F41" s="138"/>
      <c r="G41" s="138"/>
      <c r="H41" s="138"/>
      <c r="I41" s="138"/>
      <c r="J41" s="138"/>
      <c r="K41" s="138"/>
      <c r="L41" s="138"/>
      <c r="M41" s="138"/>
    </row>
  </sheetData>
  <phoneticPr fontId="1"/>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U22"/>
  <sheetViews>
    <sheetView zoomScale="80" zoomScaleNormal="80" workbookViewId="0">
      <selection activeCell="R18" sqref="R18"/>
    </sheetView>
  </sheetViews>
  <sheetFormatPr defaultRowHeight="24.95" customHeight="1"/>
  <cols>
    <col min="1" max="1" width="3.625" style="49" customWidth="1"/>
    <col min="2" max="16384" width="9" style="49"/>
  </cols>
  <sheetData>
    <row r="2" spans="2:21" ht="24.95" customHeight="1">
      <c r="B2" s="230" t="s">
        <v>122</v>
      </c>
      <c r="C2" s="232" t="s">
        <v>123</v>
      </c>
      <c r="D2" s="235" t="s">
        <v>137</v>
      </c>
      <c r="E2" s="235"/>
      <c r="F2" s="235"/>
      <c r="G2" s="235"/>
      <c r="H2" s="235"/>
      <c r="I2" s="235"/>
      <c r="J2" s="235"/>
      <c r="K2" s="235"/>
      <c r="L2" s="235"/>
      <c r="M2" s="235"/>
      <c r="N2" s="235"/>
      <c r="O2" s="235"/>
      <c r="P2" s="235"/>
      <c r="Q2" s="235"/>
      <c r="R2" s="235"/>
      <c r="S2" s="239" t="s">
        <v>138</v>
      </c>
      <c r="T2" s="240"/>
      <c r="U2" s="241"/>
    </row>
    <row r="3" spans="2:21" ht="24.95" customHeight="1">
      <c r="B3" s="231"/>
      <c r="C3" s="233"/>
      <c r="D3" s="234" t="s">
        <v>126</v>
      </c>
      <c r="E3" s="235"/>
      <c r="F3" s="242"/>
      <c r="G3" s="243" t="s">
        <v>127</v>
      </c>
      <c r="H3" s="235"/>
      <c r="I3" s="242"/>
      <c r="J3" s="243" t="s">
        <v>128</v>
      </c>
      <c r="K3" s="235"/>
      <c r="L3" s="242"/>
      <c r="M3" s="243" t="s">
        <v>129</v>
      </c>
      <c r="N3" s="235"/>
      <c r="O3" s="242"/>
      <c r="P3" s="243" t="s">
        <v>130</v>
      </c>
      <c r="Q3" s="235"/>
      <c r="R3" s="242"/>
      <c r="S3" s="47"/>
      <c r="T3" s="47"/>
      <c r="U3" s="48"/>
    </row>
    <row r="4" spans="2:21" ht="24.95" customHeight="1">
      <c r="B4" s="133"/>
      <c r="C4" s="134"/>
      <c r="D4" s="53" t="s">
        <v>140</v>
      </c>
      <c r="E4" s="50" t="s">
        <v>139</v>
      </c>
      <c r="F4" s="54" t="s">
        <v>141</v>
      </c>
      <c r="G4" s="55" t="s">
        <v>140</v>
      </c>
      <c r="H4" s="50" t="s">
        <v>139</v>
      </c>
      <c r="I4" s="54" t="s">
        <v>141</v>
      </c>
      <c r="J4" s="55" t="s">
        <v>140</v>
      </c>
      <c r="K4" s="50" t="s">
        <v>139</v>
      </c>
      <c r="L4" s="54" t="s">
        <v>141</v>
      </c>
      <c r="M4" s="55" t="s">
        <v>140</v>
      </c>
      <c r="N4" s="50" t="s">
        <v>139</v>
      </c>
      <c r="O4" s="54" t="s">
        <v>141</v>
      </c>
      <c r="P4" s="55" t="s">
        <v>140</v>
      </c>
      <c r="Q4" s="50" t="s">
        <v>139</v>
      </c>
      <c r="R4" s="54" t="s">
        <v>141</v>
      </c>
      <c r="S4" s="52" t="s">
        <v>140</v>
      </c>
      <c r="T4" s="50" t="s">
        <v>139</v>
      </c>
      <c r="U4" s="50" t="s">
        <v>141</v>
      </c>
    </row>
    <row r="5" spans="2:21" ht="24.95" customHeight="1">
      <c r="B5" s="44" t="s">
        <v>132</v>
      </c>
      <c r="C5" s="51">
        <v>30</v>
      </c>
      <c r="D5" s="142">
        <v>800</v>
      </c>
      <c r="E5" s="143">
        <v>1500</v>
      </c>
      <c r="F5" s="144">
        <v>75</v>
      </c>
      <c r="G5" s="145">
        <v>800</v>
      </c>
      <c r="H5" s="143">
        <v>1100</v>
      </c>
      <c r="I5" s="144">
        <v>100</v>
      </c>
      <c r="J5" s="145">
        <v>1000</v>
      </c>
      <c r="K5" s="143">
        <v>1200</v>
      </c>
      <c r="L5" s="144">
        <v>100</v>
      </c>
      <c r="M5" s="145">
        <v>1000</v>
      </c>
      <c r="N5" s="143">
        <v>1200</v>
      </c>
      <c r="O5" s="144">
        <v>100</v>
      </c>
      <c r="P5" s="145"/>
      <c r="Q5" s="143"/>
      <c r="R5" s="144"/>
      <c r="S5" s="146">
        <v>900</v>
      </c>
      <c r="T5" s="143">
        <v>1300</v>
      </c>
      <c r="U5" s="143">
        <v>100</v>
      </c>
    </row>
    <row r="6" spans="2:21" ht="24.95" customHeight="1">
      <c r="B6" s="44" t="s">
        <v>133</v>
      </c>
      <c r="C6" s="51">
        <v>120</v>
      </c>
      <c r="D6" s="142">
        <v>900</v>
      </c>
      <c r="E6" s="143">
        <v>1600</v>
      </c>
      <c r="F6" s="144">
        <v>70</v>
      </c>
      <c r="G6" s="145">
        <v>700</v>
      </c>
      <c r="H6" s="143">
        <v>900</v>
      </c>
      <c r="I6" s="144">
        <v>100</v>
      </c>
      <c r="J6" s="145">
        <v>1300</v>
      </c>
      <c r="K6" s="143">
        <v>1600</v>
      </c>
      <c r="L6" s="144">
        <v>100</v>
      </c>
      <c r="M6" s="145">
        <v>1300</v>
      </c>
      <c r="N6" s="143">
        <v>1600</v>
      </c>
      <c r="O6" s="144">
        <v>100</v>
      </c>
      <c r="P6" s="145">
        <v>500</v>
      </c>
      <c r="Q6" s="143">
        <v>600</v>
      </c>
      <c r="R6" s="144">
        <v>100</v>
      </c>
      <c r="S6" s="146">
        <v>1200</v>
      </c>
      <c r="T6" s="143">
        <v>1900</v>
      </c>
      <c r="U6" s="143">
        <v>100</v>
      </c>
    </row>
    <row r="7" spans="2:21" ht="24.95" customHeight="1">
      <c r="B7" s="44" t="s">
        <v>134</v>
      </c>
      <c r="C7" s="51">
        <v>85</v>
      </c>
      <c r="D7" s="142">
        <v>700</v>
      </c>
      <c r="E7" s="143">
        <v>1300</v>
      </c>
      <c r="F7" s="144">
        <v>70</v>
      </c>
      <c r="G7" s="145">
        <v>800</v>
      </c>
      <c r="H7" s="143">
        <v>1000</v>
      </c>
      <c r="I7" s="144">
        <v>100</v>
      </c>
      <c r="J7" s="145">
        <v>1200</v>
      </c>
      <c r="K7" s="143">
        <v>1500</v>
      </c>
      <c r="L7" s="144">
        <v>100</v>
      </c>
      <c r="M7" s="145"/>
      <c r="N7" s="143"/>
      <c r="O7" s="144"/>
      <c r="P7" s="145"/>
      <c r="Q7" s="143"/>
      <c r="R7" s="144"/>
      <c r="S7" s="146">
        <v>1000</v>
      </c>
      <c r="T7" s="143">
        <v>1300</v>
      </c>
      <c r="U7" s="143">
        <v>100</v>
      </c>
    </row>
    <row r="8" spans="2:21" ht="24.95" customHeight="1">
      <c r="B8" s="44" t="s">
        <v>135</v>
      </c>
      <c r="C8" s="51">
        <v>560</v>
      </c>
      <c r="D8" s="142">
        <v>600</v>
      </c>
      <c r="E8" s="143">
        <v>1500</v>
      </c>
      <c r="F8" s="144">
        <v>65</v>
      </c>
      <c r="G8" s="145"/>
      <c r="H8" s="143"/>
      <c r="I8" s="144"/>
      <c r="J8" s="145">
        <v>1000</v>
      </c>
      <c r="K8" s="143">
        <v>1300</v>
      </c>
      <c r="L8" s="144">
        <v>100</v>
      </c>
      <c r="M8" s="145">
        <v>1000</v>
      </c>
      <c r="N8" s="143">
        <v>1300</v>
      </c>
      <c r="O8" s="144">
        <v>100</v>
      </c>
      <c r="P8" s="145">
        <v>600</v>
      </c>
      <c r="Q8" s="143">
        <v>800</v>
      </c>
      <c r="R8" s="144">
        <v>100</v>
      </c>
      <c r="S8" s="146">
        <v>700</v>
      </c>
      <c r="T8" s="143">
        <v>1000</v>
      </c>
      <c r="U8" s="143">
        <v>100</v>
      </c>
    </row>
    <row r="9" spans="2:21" ht="24.95" customHeight="1">
      <c r="B9" s="132" t="s">
        <v>136</v>
      </c>
      <c r="C9" s="46">
        <v>240</v>
      </c>
      <c r="D9" s="142"/>
      <c r="E9" s="143"/>
      <c r="F9" s="144"/>
      <c r="G9" s="145">
        <v>900</v>
      </c>
      <c r="H9" s="143">
        <v>1000</v>
      </c>
      <c r="I9" s="144">
        <v>100</v>
      </c>
      <c r="J9" s="145">
        <v>1200</v>
      </c>
      <c r="K9" s="143">
        <v>1500</v>
      </c>
      <c r="L9" s="144">
        <v>100</v>
      </c>
      <c r="M9" s="145">
        <v>1200</v>
      </c>
      <c r="N9" s="143">
        <v>1500</v>
      </c>
      <c r="O9" s="144">
        <v>100</v>
      </c>
      <c r="P9" s="145">
        <v>500</v>
      </c>
      <c r="Q9" s="143">
        <v>600</v>
      </c>
      <c r="R9" s="144">
        <v>100</v>
      </c>
      <c r="S9" s="146">
        <v>1400</v>
      </c>
      <c r="T9" s="143">
        <v>1700</v>
      </c>
      <c r="U9" s="143">
        <v>100</v>
      </c>
    </row>
    <row r="10" spans="2:21" ht="24.95" customHeight="1">
      <c r="B10" s="148" t="s">
        <v>219</v>
      </c>
      <c r="C10" s="149">
        <f>SUM(C5:C9)</f>
        <v>1035</v>
      </c>
      <c r="D10" s="150"/>
      <c r="E10" s="150"/>
      <c r="F10" s="150"/>
      <c r="G10" s="150"/>
      <c r="H10" s="150"/>
      <c r="I10" s="150"/>
      <c r="J10" s="150"/>
      <c r="K10" s="150"/>
      <c r="L10" s="150"/>
      <c r="M10" s="150"/>
      <c r="N10" s="150"/>
      <c r="O10" s="150"/>
      <c r="P10" s="150"/>
      <c r="Q10" s="150"/>
      <c r="R10" s="150"/>
      <c r="S10" s="150"/>
      <c r="T10" s="150"/>
      <c r="U10" s="150"/>
    </row>
    <row r="11" spans="2:21" ht="24.95" customHeight="1">
      <c r="B11" s="155" t="s">
        <v>218</v>
      </c>
    </row>
    <row r="13" spans="2:21" ht="24.95" customHeight="1">
      <c r="B13" s="50"/>
      <c r="C13" s="50" t="s">
        <v>212</v>
      </c>
      <c r="D13" s="50" t="s">
        <v>213</v>
      </c>
      <c r="E13" s="50" t="s">
        <v>214</v>
      </c>
      <c r="F13" s="50" t="s">
        <v>215</v>
      </c>
      <c r="G13" s="50" t="s">
        <v>216</v>
      </c>
      <c r="H13" s="50" t="s">
        <v>217</v>
      </c>
    </row>
    <row r="14" spans="2:21" ht="24.95" customHeight="1">
      <c r="B14" s="50" t="s">
        <v>207</v>
      </c>
      <c r="C14" s="156">
        <f>(1-(D5/(E5*F5/100)))*100</f>
        <v>28.888888888888886</v>
      </c>
      <c r="D14" s="156">
        <f>(1-G5/H5)*100</f>
        <v>27.27272727272727</v>
      </c>
      <c r="E14" s="156">
        <f>(1-J5/K5)*100</f>
        <v>16.666666666666664</v>
      </c>
      <c r="F14" s="156">
        <f>(1-M5/N5)*100</f>
        <v>16.666666666666664</v>
      </c>
      <c r="G14" s="156"/>
      <c r="H14" s="156">
        <f>(1-S5/T5)*100</f>
        <v>30.76923076923077</v>
      </c>
    </row>
    <row r="15" spans="2:21" ht="24.95" customHeight="1">
      <c r="B15" s="50" t="s">
        <v>208</v>
      </c>
      <c r="C15" s="156">
        <f>(1-(D6/(E6*F6/100)))*100</f>
        <v>19.642857142857139</v>
      </c>
      <c r="D15" s="156">
        <f t="shared" ref="D15:D18" si="0">(1-G6/H6)*100</f>
        <v>22.222222222222221</v>
      </c>
      <c r="E15" s="156">
        <f t="shared" ref="E15:E18" si="1">(1-J6/K6)*100</f>
        <v>18.75</v>
      </c>
      <c r="F15" s="156">
        <f t="shared" ref="F15:F18" si="2">(1-M6/N6)*100</f>
        <v>18.75</v>
      </c>
      <c r="G15" s="156">
        <f t="shared" ref="G15:G18" si="3">(1-P6/Q6)*100</f>
        <v>16.666666666666664</v>
      </c>
      <c r="H15" s="156">
        <f>(1-S6/T6)*100</f>
        <v>36.842105263157897</v>
      </c>
    </row>
    <row r="16" spans="2:21" ht="24.95" customHeight="1">
      <c r="B16" s="50" t="s">
        <v>209</v>
      </c>
      <c r="C16" s="156">
        <f>(1-(D7/(E7*F7/100)))*100</f>
        <v>23.076923076923073</v>
      </c>
      <c r="D16" s="156">
        <f t="shared" si="0"/>
        <v>19.999999999999996</v>
      </c>
      <c r="E16" s="156">
        <f t="shared" si="1"/>
        <v>19.999999999999996</v>
      </c>
      <c r="F16" s="156"/>
      <c r="G16" s="156"/>
      <c r="H16" s="156">
        <f>(1-S7/T7)*100</f>
        <v>23.076923076923073</v>
      </c>
    </row>
    <row r="17" spans="2:9" ht="24.95" customHeight="1">
      <c r="B17" s="50" t="s">
        <v>210</v>
      </c>
      <c r="C17" s="156">
        <f>(1-(D8/(E8*F8/100)))*100</f>
        <v>38.46153846153846</v>
      </c>
      <c r="D17" s="156"/>
      <c r="E17" s="156">
        <f t="shared" si="1"/>
        <v>23.076923076923073</v>
      </c>
      <c r="F17" s="156">
        <f t="shared" si="2"/>
        <v>23.076923076923073</v>
      </c>
      <c r="G17" s="156">
        <f t="shared" si="3"/>
        <v>25</v>
      </c>
      <c r="H17" s="156">
        <f>(1-S8/T8)*100</f>
        <v>30.000000000000004</v>
      </c>
    </row>
    <row r="18" spans="2:9" ht="24.95" customHeight="1">
      <c r="B18" s="50" t="s">
        <v>211</v>
      </c>
      <c r="C18" s="156"/>
      <c r="D18" s="156">
        <f t="shared" si="0"/>
        <v>9.9999999999999982</v>
      </c>
      <c r="E18" s="156">
        <f t="shared" si="1"/>
        <v>19.999999999999996</v>
      </c>
      <c r="F18" s="156">
        <f t="shared" si="2"/>
        <v>19.999999999999996</v>
      </c>
      <c r="G18" s="156">
        <f t="shared" si="3"/>
        <v>16.666666666666664</v>
      </c>
      <c r="H18" s="156">
        <f>(1-S9/T9)*100</f>
        <v>17.647058823529417</v>
      </c>
    </row>
    <row r="19" spans="2:9" ht="24.95" customHeight="1" thickBot="1">
      <c r="B19" s="159" t="s">
        <v>145</v>
      </c>
      <c r="C19" s="160">
        <f>AVERAGE(C14:C18)</f>
        <v>27.517551892551886</v>
      </c>
      <c r="D19" s="160">
        <f t="shared" ref="D19:G19" si="4">AVERAGE(D14:D18)</f>
        <v>19.873737373737374</v>
      </c>
      <c r="E19" s="160">
        <f t="shared" si="4"/>
        <v>19.698717948717945</v>
      </c>
      <c r="F19" s="160">
        <f t="shared" si="4"/>
        <v>19.623397435897434</v>
      </c>
      <c r="G19" s="160">
        <f t="shared" si="4"/>
        <v>19.444444444444443</v>
      </c>
      <c r="H19" s="160">
        <f>AVERAGE(H14:H18)</f>
        <v>27.667063586568229</v>
      </c>
    </row>
    <row r="20" spans="2:9" ht="24.95" customHeight="1">
      <c r="B20" s="157" t="s">
        <v>222</v>
      </c>
      <c r="C20" s="158">
        <v>1.8357487922705313</v>
      </c>
      <c r="D20" s="158">
        <v>4.8309178743961354</v>
      </c>
      <c r="E20" s="158">
        <v>23.574879227053138</v>
      </c>
      <c r="F20" s="158">
        <v>22.028985507246375</v>
      </c>
      <c r="G20" s="158">
        <v>4.2512077294685993</v>
      </c>
      <c r="H20" s="158">
        <v>43.478260869565219</v>
      </c>
      <c r="I20" s="147"/>
    </row>
    <row r="21" spans="2:9" ht="24.95" customHeight="1">
      <c r="B21" s="50" t="s">
        <v>224</v>
      </c>
      <c r="C21" s="156">
        <f>C19*C20/100</f>
        <v>0.50515312652993805</v>
      </c>
      <c r="D21" s="156">
        <f t="shared" ref="D21:H21" si="5">D19*D20/100</f>
        <v>0.96008393109842383</v>
      </c>
      <c r="E21" s="156">
        <f t="shared" si="5"/>
        <v>4.6439489656880948</v>
      </c>
      <c r="F21" s="156">
        <f t="shared" si="5"/>
        <v>4.3228353771832024</v>
      </c>
      <c r="G21" s="156">
        <f t="shared" si="5"/>
        <v>0.82662372517444982</v>
      </c>
      <c r="H21" s="156">
        <f t="shared" si="5"/>
        <v>12.029158081116623</v>
      </c>
      <c r="I21" s="147"/>
    </row>
    <row r="22" spans="2:9" ht="24.95" customHeight="1">
      <c r="B22" s="161" t="s">
        <v>223</v>
      </c>
      <c r="C22" s="252">
        <f>SUM(C21:H21)</f>
        <v>23.287803206790734</v>
      </c>
      <c r="D22" s="253"/>
      <c r="E22" s="253"/>
      <c r="F22" s="253"/>
      <c r="G22" s="253"/>
      <c r="H22" s="254"/>
    </row>
  </sheetData>
  <mergeCells count="10">
    <mergeCell ref="C22:H22"/>
    <mergeCell ref="B2:B3"/>
    <mergeCell ref="C2:C3"/>
    <mergeCell ref="D2:R2"/>
    <mergeCell ref="S2:U2"/>
    <mergeCell ref="D3:F3"/>
    <mergeCell ref="G3:I3"/>
    <mergeCell ref="J3:L3"/>
    <mergeCell ref="M3:O3"/>
    <mergeCell ref="P3:R3"/>
  </mergeCells>
  <phoneticPr fontId="1"/>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M41"/>
  <sheetViews>
    <sheetView zoomScale="90" zoomScaleNormal="90" workbookViewId="0">
      <selection activeCell="A15" sqref="A15"/>
    </sheetView>
  </sheetViews>
  <sheetFormatPr defaultRowHeight="30" customHeight="1"/>
  <cols>
    <col min="1" max="1" width="9" style="135"/>
    <col min="2" max="2" width="20.25" style="135" customWidth="1"/>
    <col min="3" max="3" width="8.125" style="135" bestFit="1" customWidth="1"/>
    <col min="4" max="5" width="13.25" style="135" bestFit="1" customWidth="1"/>
    <col min="6" max="6" width="15.375" style="135" bestFit="1" customWidth="1"/>
    <col min="7" max="8" width="9.125" style="135" bestFit="1" customWidth="1"/>
    <col min="9" max="9" width="19.375" style="135" bestFit="1" customWidth="1"/>
    <col min="10" max="10" width="17.375" style="135" bestFit="1" customWidth="1"/>
    <col min="11" max="11" width="15.25" style="135" bestFit="1" customWidth="1"/>
    <col min="12" max="12" width="7.75" style="135" bestFit="1" customWidth="1"/>
    <col min="13" max="13" width="8.875" style="135" bestFit="1" customWidth="1"/>
    <col min="14" max="16384" width="9" style="135"/>
  </cols>
  <sheetData>
    <row r="2" spans="2:13" ht="30" customHeight="1">
      <c r="B2" s="210" t="s">
        <v>238</v>
      </c>
    </row>
    <row r="3" spans="2:13" s="139" customFormat="1" ht="30" customHeight="1">
      <c r="B3" s="139" t="s">
        <v>205</v>
      </c>
      <c r="C3" s="140">
        <f>SUM(M5:M40)</f>
        <v>3.2617293725071654</v>
      </c>
      <c r="D3" s="139" t="s">
        <v>206</v>
      </c>
    </row>
    <row r="4" spans="2:13" ht="30" customHeight="1">
      <c r="B4" s="136" t="s">
        <v>196</v>
      </c>
      <c r="C4" s="136" t="s">
        <v>197</v>
      </c>
      <c r="D4" s="136" t="s">
        <v>198</v>
      </c>
      <c r="E4" s="136" t="s">
        <v>185</v>
      </c>
      <c r="F4" s="136" t="s">
        <v>199</v>
      </c>
      <c r="G4" s="136" t="s">
        <v>200</v>
      </c>
      <c r="H4" s="136" t="s">
        <v>201</v>
      </c>
      <c r="I4" s="136" t="s">
        <v>193</v>
      </c>
      <c r="J4" s="136" t="s">
        <v>202</v>
      </c>
      <c r="K4" s="136" t="s">
        <v>203</v>
      </c>
      <c r="L4" s="136" t="s">
        <v>186</v>
      </c>
      <c r="M4" s="136" t="s">
        <v>204</v>
      </c>
    </row>
    <row r="5" spans="2:13" ht="30" customHeight="1">
      <c r="B5" s="62" t="s">
        <v>89</v>
      </c>
      <c r="C5" s="137">
        <v>0</v>
      </c>
      <c r="D5" s="137">
        <f t="array" ref="D5:D40">MMULT(解答4!C292:AL327,C5:C40)</f>
        <v>7.3169479061905126E-5</v>
      </c>
      <c r="E5" s="137">
        <v>0.15032570236524878</v>
      </c>
      <c r="F5" s="137">
        <f>D5*E5</f>
        <v>1.0999253331680253E-5</v>
      </c>
      <c r="G5" s="137">
        <v>0.75</v>
      </c>
      <c r="H5" s="137">
        <f>F5*$G$5</f>
        <v>8.2494399987601898E-6</v>
      </c>
      <c r="I5" s="137">
        <v>1.0802093047878309E-2</v>
      </c>
      <c r="J5" s="137">
        <f>I5*SUM($H$5:$H$40)</f>
        <v>1.3782950160918869E-2</v>
      </c>
      <c r="K5" s="137">
        <f t="array" ref="K5:K40">MMULT(解答4!C292:AL327,J5:J40)</f>
        <v>1.6819137694885182E-2</v>
      </c>
      <c r="L5" s="137">
        <v>0.50049253218191725</v>
      </c>
      <c r="M5" s="137">
        <f>(D5+K5)*L5</f>
        <v>8.4544735918835445E-3</v>
      </c>
    </row>
    <row r="6" spans="2:13" ht="30" customHeight="1">
      <c r="B6" s="62" t="s">
        <v>181</v>
      </c>
      <c r="C6" s="137">
        <v>0</v>
      </c>
      <c r="D6" s="137">
        <v>1.3770928664905937E-6</v>
      </c>
      <c r="E6" s="137">
        <v>0.21650351277797039</v>
      </c>
      <c r="F6" s="137">
        <f t="shared" ref="F6:F40" si="0">D6*E6</f>
        <v>2.9814544301669814E-7</v>
      </c>
      <c r="G6" s="137"/>
      <c r="H6" s="137">
        <f t="shared" ref="H6:H40" si="1">F6*$G$5</f>
        <v>2.236090822625236E-7</v>
      </c>
      <c r="I6" s="137">
        <v>1.0186373443790584E-3</v>
      </c>
      <c r="J6" s="137">
        <f t="shared" ref="J6:J39" si="2">I6*SUM($H$5:$H$40)</f>
        <v>1.2997321618503316E-3</v>
      </c>
      <c r="K6" s="137">
        <v>1.4340249923442683E-3</v>
      </c>
      <c r="L6" s="137">
        <v>0.41008073691609631</v>
      </c>
      <c r="M6" s="137">
        <f t="shared" ref="M6:M40" si="3">(D6+K6)*L6</f>
        <v>5.8863074487412932E-4</v>
      </c>
    </row>
    <row r="7" spans="2:13" ht="30" customHeight="1">
      <c r="B7" s="62" t="s">
        <v>182</v>
      </c>
      <c r="C7" s="137">
        <v>0</v>
      </c>
      <c r="D7" s="137">
        <v>1.8694407644706699E-8</v>
      </c>
      <c r="E7" s="137">
        <v>0.52380242626430296</v>
      </c>
      <c r="F7" s="137">
        <f t="shared" si="0"/>
        <v>9.7921760818713021E-9</v>
      </c>
      <c r="G7" s="137"/>
      <c r="H7" s="137">
        <f t="shared" si="1"/>
        <v>7.3441320614034765E-9</v>
      </c>
      <c r="I7" s="137">
        <v>2.943871128343006E-7</v>
      </c>
      <c r="J7" s="137">
        <f t="shared" si="2"/>
        <v>3.7562376904436334E-7</v>
      </c>
      <c r="K7" s="137">
        <v>1.7194731041778636E-6</v>
      </c>
      <c r="L7" s="137">
        <v>0.56640013502866882</v>
      </c>
      <c r="M7" s="137">
        <f t="shared" si="3"/>
        <v>9.8449831339874921E-7</v>
      </c>
    </row>
    <row r="8" spans="2:13" ht="30" customHeight="1">
      <c r="B8" s="62" t="s">
        <v>52</v>
      </c>
      <c r="C8" s="137">
        <v>0</v>
      </c>
      <c r="D8" s="137">
        <v>8.859836252826371E-5</v>
      </c>
      <c r="E8" s="137">
        <v>0.15995591732801132</v>
      </c>
      <c r="F8" s="137">
        <f t="shared" si="0"/>
        <v>1.4171832351968125E-5</v>
      </c>
      <c r="G8" s="137"/>
      <c r="H8" s="137">
        <f t="shared" si="1"/>
        <v>1.0628874263976095E-5</v>
      </c>
      <c r="I8" s="137">
        <v>2.2289685513795667E-7</v>
      </c>
      <c r="J8" s="137">
        <f t="shared" si="2"/>
        <v>2.8440564544067045E-7</v>
      </c>
      <c r="K8" s="137">
        <v>9.187257683469144E-5</v>
      </c>
      <c r="L8" s="137">
        <v>0.28621479412004541</v>
      </c>
      <c r="M8" s="137">
        <f t="shared" si="3"/>
        <v>5.1653452754419413E-5</v>
      </c>
    </row>
    <row r="9" spans="2:13" ht="30" customHeight="1">
      <c r="B9" s="62" t="s">
        <v>53</v>
      </c>
      <c r="C9" s="137">
        <v>0</v>
      </c>
      <c r="D9" s="137">
        <v>3.1993218450621081E-4</v>
      </c>
      <c r="E9" s="137">
        <v>0.11362312281056249</v>
      </c>
      <c r="F9" s="137">
        <f t="shared" si="0"/>
        <v>3.6351693891200729E-5</v>
      </c>
      <c r="G9" s="137"/>
      <c r="H9" s="137">
        <f t="shared" si="1"/>
        <v>2.7263770418400546E-5</v>
      </c>
      <c r="I9" s="137">
        <v>8.8492925986343132E-2</v>
      </c>
      <c r="J9" s="137">
        <f t="shared" si="2"/>
        <v>0.11291270895904895</v>
      </c>
      <c r="K9" s="137">
        <v>0.12566543009007491</v>
      </c>
      <c r="L9" s="137">
        <v>0.34908080070229164</v>
      </c>
      <c r="M9" s="137">
        <f t="shared" si="3"/>
        <v>4.3979071139579065E-2</v>
      </c>
    </row>
    <row r="10" spans="2:13" ht="30" customHeight="1">
      <c r="B10" s="62" t="s">
        <v>54</v>
      </c>
      <c r="C10" s="137">
        <v>0</v>
      </c>
      <c r="D10" s="137">
        <v>2.7326060521000006E-4</v>
      </c>
      <c r="E10" s="137">
        <v>0.23687163713227782</v>
      </c>
      <c r="F10" s="137">
        <f t="shared" si="0"/>
        <v>6.4727686919849756E-5</v>
      </c>
      <c r="G10" s="137"/>
      <c r="H10" s="137">
        <f t="shared" si="1"/>
        <v>4.8545765189887314E-5</v>
      </c>
      <c r="I10" s="137">
        <v>1.3408161019570868E-2</v>
      </c>
      <c r="J10" s="137">
        <f t="shared" si="2"/>
        <v>1.7108167302689419E-2</v>
      </c>
      <c r="K10" s="137">
        <v>1.7247982608679921E-2</v>
      </c>
      <c r="L10" s="137">
        <v>0.29727626882598301</v>
      </c>
      <c r="M10" s="137">
        <f t="shared" si="3"/>
        <v>5.2086498078177711E-3</v>
      </c>
    </row>
    <row r="11" spans="2:13" ht="30" customHeight="1">
      <c r="B11" s="62" t="s">
        <v>55</v>
      </c>
      <c r="C11" s="137">
        <v>0</v>
      </c>
      <c r="D11" s="137">
        <v>8.0922026137197258E-3</v>
      </c>
      <c r="E11" s="137">
        <v>0.20577234280321893</v>
      </c>
      <c r="F11" s="137">
        <f t="shared" si="0"/>
        <v>1.6651514902634396E-3</v>
      </c>
      <c r="G11" s="137"/>
      <c r="H11" s="137">
        <f t="shared" si="1"/>
        <v>1.2488636176975797E-3</v>
      </c>
      <c r="I11" s="137">
        <v>1.9022118324700478E-3</v>
      </c>
      <c r="J11" s="137">
        <f t="shared" si="2"/>
        <v>2.4271306279475572E-3</v>
      </c>
      <c r="K11" s="137">
        <v>5.0140245843348103E-3</v>
      </c>
      <c r="L11" s="137">
        <v>0.30337553474569739</v>
      </c>
      <c r="M11" s="137">
        <f t="shared" si="3"/>
        <v>3.9761086847083984E-3</v>
      </c>
    </row>
    <row r="12" spans="2:13" ht="30" customHeight="1">
      <c r="B12" s="62" t="s">
        <v>56</v>
      </c>
      <c r="C12" s="137">
        <v>0</v>
      </c>
      <c r="D12" s="137">
        <v>1.1338131021386311E-3</v>
      </c>
      <c r="E12" s="137">
        <v>9.559453429981539E-2</v>
      </c>
      <c r="F12" s="137">
        <f t="shared" si="0"/>
        <v>1.0838633548197146E-4</v>
      </c>
      <c r="G12" s="137"/>
      <c r="H12" s="137">
        <f t="shared" si="1"/>
        <v>8.1289751611478595E-5</v>
      </c>
      <c r="I12" s="137">
        <v>8.9620549375773236E-3</v>
      </c>
      <c r="J12" s="137">
        <f t="shared" si="2"/>
        <v>1.1435150206219245E-2</v>
      </c>
      <c r="K12" s="137">
        <v>1.6992537578910411E-2</v>
      </c>
      <c r="L12" s="137">
        <v>0.1856787920961038</v>
      </c>
      <c r="M12" s="137">
        <f t="shared" si="3"/>
        <v>3.3656788995675749E-3</v>
      </c>
    </row>
    <row r="13" spans="2:13" ht="30" customHeight="1">
      <c r="B13" s="62" t="s">
        <v>57</v>
      </c>
      <c r="C13" s="137">
        <v>0</v>
      </c>
      <c r="D13" s="137">
        <v>1.563420669331584E-2</v>
      </c>
      <c r="E13" s="137">
        <v>1.2500912740092426E-2</v>
      </c>
      <c r="F13" s="137">
        <f t="shared" si="0"/>
        <v>1.9544185363371027E-4</v>
      </c>
      <c r="G13" s="137"/>
      <c r="H13" s="137">
        <f t="shared" si="1"/>
        <v>1.4658139022528271E-4</v>
      </c>
      <c r="I13" s="137">
        <v>1.1948973875373357E-2</v>
      </c>
      <c r="J13" s="137">
        <f t="shared" si="2"/>
        <v>1.5246314826989991E-2</v>
      </c>
      <c r="K13" s="137">
        <v>2.6891271307389594E-2</v>
      </c>
      <c r="L13" s="137">
        <v>0.29039154085746705</v>
      </c>
      <c r="M13" s="137">
        <f t="shared" si="3"/>
        <v>1.2349039082325168E-2</v>
      </c>
    </row>
    <row r="14" spans="2:13" ht="30" customHeight="1">
      <c r="B14" s="62" t="s">
        <v>58</v>
      </c>
      <c r="C14" s="137">
        <v>0</v>
      </c>
      <c r="D14" s="137">
        <v>1.0500975638953159E-3</v>
      </c>
      <c r="E14" s="137">
        <v>0.19098787731517727</v>
      </c>
      <c r="F14" s="137">
        <f t="shared" si="0"/>
        <v>2.0055590470220513E-4</v>
      </c>
      <c r="G14" s="137"/>
      <c r="H14" s="137">
        <f t="shared" si="1"/>
        <v>1.5041692852665384E-4</v>
      </c>
      <c r="I14" s="137">
        <v>8.0600505908973716E-4</v>
      </c>
      <c r="J14" s="137">
        <f t="shared" si="2"/>
        <v>1.0284236128723508E-3</v>
      </c>
      <c r="K14" s="137">
        <v>2.0112759935883313E-3</v>
      </c>
      <c r="L14" s="137">
        <v>0.34161598762911616</v>
      </c>
      <c r="M14" s="137">
        <f t="shared" si="3"/>
        <v>1.0458141513414369E-3</v>
      </c>
    </row>
    <row r="15" spans="2:13" ht="30" customHeight="1">
      <c r="B15" s="62" t="s">
        <v>59</v>
      </c>
      <c r="C15" s="137">
        <v>0</v>
      </c>
      <c r="D15" s="137">
        <v>1.0973764834220801E-3</v>
      </c>
      <c r="E15" s="137">
        <v>8.6685996109713809E-2</v>
      </c>
      <c r="F15" s="137">
        <f t="shared" si="0"/>
        <v>9.5127173572817861E-5</v>
      </c>
      <c r="G15" s="137"/>
      <c r="H15" s="137">
        <f t="shared" si="1"/>
        <v>7.1345380179613392E-5</v>
      </c>
      <c r="I15" s="137">
        <v>-1.6666853794166778E-6</v>
      </c>
      <c r="J15" s="137">
        <f t="shared" si="2"/>
        <v>-2.1266102242050429E-6</v>
      </c>
      <c r="K15" s="137">
        <v>1.93492308520902E-3</v>
      </c>
      <c r="L15" s="137">
        <v>0.16053201494137984</v>
      </c>
      <c r="M15" s="137">
        <f t="shared" si="3"/>
        <v>4.8678115965822738E-4</v>
      </c>
    </row>
    <row r="16" spans="2:13" ht="30" customHeight="1">
      <c r="B16" s="62" t="s">
        <v>60</v>
      </c>
      <c r="C16" s="137">
        <v>0</v>
      </c>
      <c r="D16" s="137">
        <v>6.7856793744273009E-5</v>
      </c>
      <c r="E16" s="137">
        <v>0.1050286482564161</v>
      </c>
      <c r="F16" s="137">
        <f t="shared" si="0"/>
        <v>7.1269073219754263E-6</v>
      </c>
      <c r="G16" s="137"/>
      <c r="H16" s="137">
        <f t="shared" si="1"/>
        <v>5.3451804914815701E-6</v>
      </c>
      <c r="I16" s="137">
        <v>3.4858581332809985E-4</v>
      </c>
      <c r="J16" s="137">
        <f t="shared" si="2"/>
        <v>4.4477869896225819E-4</v>
      </c>
      <c r="K16" s="137">
        <v>6.6637221647650711E-4</v>
      </c>
      <c r="L16" s="137">
        <v>0.17412384157157965</v>
      </c>
      <c r="M16" s="137">
        <f t="shared" si="3"/>
        <v>1.2784677585294085E-4</v>
      </c>
    </row>
    <row r="17" spans="2:13" ht="30" customHeight="1">
      <c r="B17" s="62" t="s">
        <v>61</v>
      </c>
      <c r="C17" s="137">
        <v>0</v>
      </c>
      <c r="D17" s="137">
        <v>2.9231863158469028E-3</v>
      </c>
      <c r="E17" s="137">
        <v>0.31625538788057145</v>
      </c>
      <c r="F17" s="137">
        <f t="shared" si="0"/>
        <v>9.2447342216534086E-4</v>
      </c>
      <c r="G17" s="137"/>
      <c r="H17" s="137">
        <f t="shared" si="1"/>
        <v>6.9335506662400567E-4</v>
      </c>
      <c r="I17" s="137">
        <v>1.0696459900670625E-3</v>
      </c>
      <c r="J17" s="137">
        <f t="shared" si="2"/>
        <v>1.3648167355692943E-3</v>
      </c>
      <c r="K17" s="137">
        <v>2.9432939893402682E-3</v>
      </c>
      <c r="L17" s="137">
        <v>0.3807168821980596</v>
      </c>
      <c r="M17" s="137">
        <f t="shared" si="3"/>
        <v>2.2334680912671811E-3</v>
      </c>
    </row>
    <row r="18" spans="2:13" ht="30" customHeight="1">
      <c r="B18" s="62" t="s">
        <v>62</v>
      </c>
      <c r="C18" s="137">
        <v>0</v>
      </c>
      <c r="D18" s="137">
        <v>1.3311104296883948E-3</v>
      </c>
      <c r="E18" s="137">
        <v>0.19357969781416914</v>
      </c>
      <c r="F18" s="137">
        <f t="shared" si="0"/>
        <v>2.5767595473636832E-4</v>
      </c>
      <c r="G18" s="137"/>
      <c r="H18" s="137">
        <f t="shared" si="1"/>
        <v>1.9325696605227625E-4</v>
      </c>
      <c r="I18" s="137">
        <v>3.2539373478826137E-4</v>
      </c>
      <c r="J18" s="137">
        <f t="shared" si="2"/>
        <v>4.151867244045594E-4</v>
      </c>
      <c r="K18" s="137">
        <v>1.1071763134082634E-3</v>
      </c>
      <c r="L18" s="137">
        <v>0.27235929935236836</v>
      </c>
      <c r="M18" s="137">
        <f t="shared" si="3"/>
        <v>6.6409006896997404E-4</v>
      </c>
    </row>
    <row r="19" spans="2:13" ht="30" customHeight="1">
      <c r="B19" s="62" t="s">
        <v>63</v>
      </c>
      <c r="C19" s="137">
        <v>0</v>
      </c>
      <c r="D19" s="137">
        <v>2.9985233554763956E-4</v>
      </c>
      <c r="E19" s="137">
        <v>0.20807850143522194</v>
      </c>
      <c r="F19" s="137">
        <f t="shared" si="0"/>
        <v>6.2392824632604167E-5</v>
      </c>
      <c r="G19" s="137"/>
      <c r="H19" s="137">
        <f t="shared" si="1"/>
        <v>4.6794618474453129E-5</v>
      </c>
      <c r="I19" s="137">
        <v>8.6403145168974516E-3</v>
      </c>
      <c r="J19" s="137">
        <f t="shared" si="2"/>
        <v>1.1024624934558604E-2</v>
      </c>
      <c r="K19" s="137">
        <v>1.1343900128133117E-2</v>
      </c>
      <c r="L19" s="137">
        <v>0.25260734169663063</v>
      </c>
      <c r="M19" s="137">
        <f t="shared" si="3"/>
        <v>2.9412973572239898E-3</v>
      </c>
    </row>
    <row r="20" spans="2:13" ht="30" customHeight="1">
      <c r="B20" s="62" t="s">
        <v>64</v>
      </c>
      <c r="C20" s="137">
        <v>0</v>
      </c>
      <c r="D20" s="137">
        <v>4.965429956852863E-5</v>
      </c>
      <c r="E20" s="137">
        <v>0.1585492755345817</v>
      </c>
      <c r="F20" s="137">
        <f t="shared" si="0"/>
        <v>7.8726532237673071E-6</v>
      </c>
      <c r="G20" s="137"/>
      <c r="H20" s="137">
        <f t="shared" si="1"/>
        <v>5.9044899178254799E-6</v>
      </c>
      <c r="I20" s="137">
        <v>1.35161039786631E-2</v>
      </c>
      <c r="J20" s="137">
        <f t="shared" si="2"/>
        <v>1.7245897316566922E-2</v>
      </c>
      <c r="K20" s="137">
        <v>1.7298462106205802E-2</v>
      </c>
      <c r="L20" s="137">
        <v>0.19215199035239469</v>
      </c>
      <c r="M20" s="137">
        <f t="shared" si="3"/>
        <v>3.3334750962345692E-3</v>
      </c>
    </row>
    <row r="21" spans="2:13" ht="30" customHeight="1">
      <c r="B21" s="62" t="s">
        <v>65</v>
      </c>
      <c r="C21" s="137">
        <v>0</v>
      </c>
      <c r="D21" s="137">
        <v>5.1230776754895195E-4</v>
      </c>
      <c r="E21" s="137">
        <v>0.15005094845846928</v>
      </c>
      <c r="F21" s="137">
        <f t="shared" si="0"/>
        <v>7.6872266423361256E-5</v>
      </c>
      <c r="G21" s="137"/>
      <c r="H21" s="137">
        <f t="shared" si="1"/>
        <v>5.7654199817520942E-5</v>
      </c>
      <c r="I21" s="137">
        <v>9.0366994280578208E-4</v>
      </c>
      <c r="J21" s="137">
        <f t="shared" si="2"/>
        <v>1.1530392978848568E-3</v>
      </c>
      <c r="K21" s="137">
        <v>2.5170379862695215E-3</v>
      </c>
      <c r="L21" s="137">
        <v>0.208002813070363</v>
      </c>
      <c r="M21" s="137">
        <f t="shared" si="3"/>
        <v>6.3011243855700186E-4</v>
      </c>
    </row>
    <row r="22" spans="2:13" ht="30" customHeight="1">
      <c r="B22" s="62" t="s">
        <v>66</v>
      </c>
      <c r="C22" s="137">
        <v>0</v>
      </c>
      <c r="D22" s="137">
        <v>3.6197258522014317E-3</v>
      </c>
      <c r="E22" s="137">
        <v>0.11638871115149681</v>
      </c>
      <c r="F22" s="137">
        <f t="shared" si="0"/>
        <v>4.2129522665947805E-4</v>
      </c>
      <c r="G22" s="137"/>
      <c r="H22" s="137">
        <f t="shared" si="1"/>
        <v>3.1597141999460855E-4</v>
      </c>
      <c r="I22" s="137">
        <v>1.7784686133440111E-2</v>
      </c>
      <c r="J22" s="137">
        <f t="shared" si="2"/>
        <v>2.2692402437038461E-2</v>
      </c>
      <c r="K22" s="137">
        <v>3.0373931406972057E-2</v>
      </c>
      <c r="L22" s="137">
        <v>0.14956925672562382</v>
      </c>
      <c r="M22" s="137">
        <f t="shared" si="3"/>
        <v>5.0844060496401848E-3</v>
      </c>
    </row>
    <row r="23" spans="2:13" ht="30" customHeight="1">
      <c r="B23" s="62" t="s">
        <v>67</v>
      </c>
      <c r="C23" s="137">
        <v>0</v>
      </c>
      <c r="D23" s="137">
        <v>2.1557029472275954E-4</v>
      </c>
      <c r="E23" s="137">
        <v>0.25754763643259648</v>
      </c>
      <c r="F23" s="137">
        <f t="shared" si="0"/>
        <v>5.5519619890924949E-5</v>
      </c>
      <c r="G23" s="137"/>
      <c r="H23" s="137">
        <f t="shared" si="1"/>
        <v>4.1639714918193709E-5</v>
      </c>
      <c r="I23" s="137">
        <v>3.9439498919360523E-3</v>
      </c>
      <c r="J23" s="137">
        <f t="shared" si="2"/>
        <v>5.032289997575325E-3</v>
      </c>
      <c r="K23" s="137">
        <v>5.0816406583174649E-3</v>
      </c>
      <c r="L23" s="137">
        <v>0.32994502099452239</v>
      </c>
      <c r="M23" s="137">
        <f t="shared" si="3"/>
        <v>1.7477883791132706E-3</v>
      </c>
    </row>
    <row r="24" spans="2:13" ht="30" customHeight="1">
      <c r="B24" s="62" t="s">
        <v>68</v>
      </c>
      <c r="C24" s="137">
        <v>0</v>
      </c>
      <c r="D24" s="137">
        <v>1.2136089874384672E-2</v>
      </c>
      <c r="E24" s="137">
        <v>0.2319355105651584</v>
      </c>
      <c r="F24" s="137">
        <f t="shared" si="0"/>
        <v>2.8147902012800579E-3</v>
      </c>
      <c r="G24" s="137"/>
      <c r="H24" s="137">
        <f t="shared" si="1"/>
        <v>2.1110926509600434E-3</v>
      </c>
      <c r="I24" s="137">
        <v>1.2592667029420196E-2</v>
      </c>
      <c r="J24" s="137">
        <f t="shared" si="2"/>
        <v>1.6067636271068352E-2</v>
      </c>
      <c r="K24" s="137">
        <v>2.113701593346089E-2</v>
      </c>
      <c r="L24" s="137">
        <v>0.31172201467999339</v>
      </c>
      <c r="M24" s="137">
        <f t="shared" si="3"/>
        <v>1.0371959577082208E-2</v>
      </c>
    </row>
    <row r="25" spans="2:13" ht="30" customHeight="1">
      <c r="B25" s="62" t="s">
        <v>69</v>
      </c>
      <c r="C25" s="137">
        <v>0</v>
      </c>
      <c r="D25" s="137">
        <v>1.8598453808300299E-2</v>
      </c>
      <c r="E25" s="137">
        <v>0.35785642246234178</v>
      </c>
      <c r="F25" s="137">
        <f t="shared" si="0"/>
        <v>6.6555761431694614E-3</v>
      </c>
      <c r="G25" s="137"/>
      <c r="H25" s="137">
        <f t="shared" si="1"/>
        <v>4.9916821073770958E-3</v>
      </c>
      <c r="I25" s="137">
        <v>0</v>
      </c>
      <c r="J25" s="137">
        <f t="shared" si="2"/>
        <v>0</v>
      </c>
      <c r="K25" s="137">
        <v>1.2681756995685047E-2</v>
      </c>
      <c r="L25" s="137">
        <v>0.40268248896903619</v>
      </c>
      <c r="M25" s="137">
        <f t="shared" si="3"/>
        <v>1.2595993142024956E-2</v>
      </c>
    </row>
    <row r="26" spans="2:13" ht="30" customHeight="1">
      <c r="B26" s="62" t="s">
        <v>70</v>
      </c>
      <c r="C26" s="137">
        <v>0</v>
      </c>
      <c r="D26" s="137">
        <v>6.7054884630057182E-2</v>
      </c>
      <c r="E26" s="137">
        <v>6.3147139533369492E-2</v>
      </c>
      <c r="F26" s="137">
        <f t="shared" si="0"/>
        <v>4.2343241561282139E-3</v>
      </c>
      <c r="G26" s="137"/>
      <c r="H26" s="137">
        <f t="shared" si="1"/>
        <v>3.1757431170961604E-3</v>
      </c>
      <c r="I26" s="137">
        <v>2.2031937732507351E-2</v>
      </c>
      <c r="J26" s="137">
        <f t="shared" si="2"/>
        <v>2.8111690796374041E-2</v>
      </c>
      <c r="K26" s="137">
        <v>4.4570767662975908E-2</v>
      </c>
      <c r="L26" s="137">
        <v>0.22103540969923804</v>
      </c>
      <c r="M26" s="137">
        <f t="shared" si="3"/>
        <v>2.4673221787535261E-2</v>
      </c>
    </row>
    <row r="27" spans="2:13" ht="30" customHeight="1">
      <c r="B27" s="62" t="s">
        <v>71</v>
      </c>
      <c r="C27" s="137">
        <v>0</v>
      </c>
      <c r="D27" s="137">
        <v>1.7384359896097965E-2</v>
      </c>
      <c r="E27" s="137">
        <v>0.34112129911390637</v>
      </c>
      <c r="F27" s="137">
        <f t="shared" si="0"/>
        <v>5.9301754320206321E-3</v>
      </c>
      <c r="G27" s="137"/>
      <c r="H27" s="137">
        <f t="shared" si="1"/>
        <v>4.4476315740154745E-3</v>
      </c>
      <c r="I27" s="137">
        <v>8.9186688745688143E-3</v>
      </c>
      <c r="J27" s="137">
        <f t="shared" si="2"/>
        <v>1.1379791680656254E-2</v>
      </c>
      <c r="K27" s="137">
        <v>2.021072142808223E-2</v>
      </c>
      <c r="L27" s="137">
        <v>0.52359794389115388</v>
      </c>
      <c r="M27" s="137">
        <f t="shared" si="3"/>
        <v>1.9684707281761471E-2</v>
      </c>
    </row>
    <row r="28" spans="2:13" ht="30" customHeight="1">
      <c r="B28" s="62" t="s">
        <v>72</v>
      </c>
      <c r="C28" s="211">
        <v>3.4950000000000001</v>
      </c>
      <c r="D28" s="137">
        <v>3.5430382034112888</v>
      </c>
      <c r="E28" s="137">
        <v>0.42067839733067569</v>
      </c>
      <c r="F28" s="137">
        <f t="shared" si="0"/>
        <v>1.4904796330924175</v>
      </c>
      <c r="G28" s="137"/>
      <c r="H28" s="137">
        <f t="shared" si="1"/>
        <v>1.1178597248193132</v>
      </c>
      <c r="I28" s="137">
        <v>0.15601460457843147</v>
      </c>
      <c r="J28" s="137">
        <f t="shared" si="2"/>
        <v>0.19906711687716341</v>
      </c>
      <c r="K28" s="137">
        <v>0.23038324282320519</v>
      </c>
      <c r="L28" s="137">
        <v>0.60408667903544544</v>
      </c>
      <c r="M28" s="137">
        <f t="shared" si="3"/>
        <v>2.2794736300569234</v>
      </c>
    </row>
    <row r="29" spans="2:13" ht="30" customHeight="1">
      <c r="B29" s="62" t="s">
        <v>73</v>
      </c>
      <c r="C29" s="137">
        <v>0</v>
      </c>
      <c r="D29" s="137">
        <v>0.18438418599241829</v>
      </c>
      <c r="E29" s="137">
        <v>0.29441563060258163</v>
      </c>
      <c r="F29" s="137">
        <f t="shared" si="0"/>
        <v>5.4285586392101529E-2</v>
      </c>
      <c r="G29" s="137"/>
      <c r="H29" s="137">
        <f t="shared" si="1"/>
        <v>4.071418979407615E-2</v>
      </c>
      <c r="I29" s="137">
        <v>3.8693866421640508E-2</v>
      </c>
      <c r="J29" s="137">
        <f t="shared" si="2"/>
        <v>4.9371508841749359E-2</v>
      </c>
      <c r="K29" s="137">
        <v>9.7401569815221856E-2</v>
      </c>
      <c r="L29" s="137">
        <v>0.53009491447061163</v>
      </c>
      <c r="M29" s="137">
        <f t="shared" si="3"/>
        <v>0.14937319612388766</v>
      </c>
    </row>
    <row r="30" spans="2:13" ht="30" customHeight="1">
      <c r="B30" s="62" t="s">
        <v>74</v>
      </c>
      <c r="C30" s="137">
        <v>0</v>
      </c>
      <c r="D30" s="137">
        <v>0.1108598223005685</v>
      </c>
      <c r="E30" s="137">
        <v>3.2115741821989625E-2</v>
      </c>
      <c r="F30" s="137">
        <f t="shared" si="0"/>
        <v>3.5603454314367057E-3</v>
      </c>
      <c r="G30" s="137"/>
      <c r="H30" s="137">
        <f t="shared" si="1"/>
        <v>2.6702590735775294E-3</v>
      </c>
      <c r="I30" s="137">
        <v>0.23716828989310698</v>
      </c>
      <c r="J30" s="137">
        <f t="shared" si="2"/>
        <v>0.30261530842757439</v>
      </c>
      <c r="K30" s="137">
        <v>0.32269782644715689</v>
      </c>
      <c r="L30" s="137">
        <v>0.5473881421327963</v>
      </c>
      <c r="M30" s="137">
        <f t="shared" si="3"/>
        <v>0.23732431585548089</v>
      </c>
    </row>
    <row r="31" spans="2:13" ht="30" customHeight="1">
      <c r="B31" s="62" t="s">
        <v>75</v>
      </c>
      <c r="C31" s="137">
        <v>0</v>
      </c>
      <c r="D31" s="137">
        <v>0.11938987250704432</v>
      </c>
      <c r="E31" s="137">
        <v>0.2593744578883363</v>
      </c>
      <c r="F31" s="137">
        <f t="shared" si="0"/>
        <v>3.0966683458872206E-2</v>
      </c>
      <c r="G31" s="137"/>
      <c r="H31" s="137">
        <f t="shared" si="1"/>
        <v>2.3225012594154153E-2</v>
      </c>
      <c r="I31" s="137">
        <v>6.2425116549619568E-2</v>
      </c>
      <c r="J31" s="137">
        <f t="shared" si="2"/>
        <v>7.9651440362472514E-2</v>
      </c>
      <c r="K31" s="137">
        <v>0.1102956507379986</v>
      </c>
      <c r="L31" s="137">
        <v>0.37728067671169013</v>
      </c>
      <c r="M31" s="137">
        <f t="shared" si="3"/>
        <v>8.6655909640768428E-2</v>
      </c>
    </row>
    <row r="32" spans="2:13" ht="30" customHeight="1">
      <c r="B32" s="62" t="s">
        <v>76</v>
      </c>
      <c r="C32" s="137">
        <v>0</v>
      </c>
      <c r="D32" s="137">
        <v>0.10517195825473291</v>
      </c>
      <c r="E32" s="137">
        <v>0.28864763107361313</v>
      </c>
      <c r="F32" s="137">
        <f t="shared" si="0"/>
        <v>3.0357636605601587E-2</v>
      </c>
      <c r="G32" s="137"/>
      <c r="H32" s="137">
        <f t="shared" si="1"/>
        <v>2.2768227454201189E-2</v>
      </c>
      <c r="I32" s="137">
        <v>3.8201863404626099E-2</v>
      </c>
      <c r="J32" s="137">
        <f t="shared" si="2"/>
        <v>4.8743736702361685E-2</v>
      </c>
      <c r="K32" s="137">
        <v>7.0930775855300415E-2</v>
      </c>
      <c r="L32" s="137">
        <v>0.43725678890815678</v>
      </c>
      <c r="M32" s="137">
        <f t="shared" si="3"/>
        <v>7.7002116034900106E-2</v>
      </c>
    </row>
    <row r="33" spans="2:13" ht="30" customHeight="1">
      <c r="B33" s="62" t="s">
        <v>77</v>
      </c>
      <c r="C33" s="137">
        <v>0</v>
      </c>
      <c r="D33" s="137">
        <v>5.1587851612300258E-3</v>
      </c>
      <c r="E33" s="137">
        <v>0.49596668518965781</v>
      </c>
      <c r="F33" s="137">
        <f t="shared" si="0"/>
        <v>2.5585855760208503E-3</v>
      </c>
      <c r="G33" s="137"/>
      <c r="H33" s="137">
        <f t="shared" si="1"/>
        <v>1.9189391820156377E-3</v>
      </c>
      <c r="I33" s="137">
        <v>2.543050482457088E-3</v>
      </c>
      <c r="J33" s="137">
        <f t="shared" si="2"/>
        <v>3.244809862408213E-3</v>
      </c>
      <c r="K33" s="137">
        <v>4.9457901176036398E-3</v>
      </c>
      <c r="L33" s="137">
        <v>0.50237313792151428</v>
      </c>
      <c r="M33" s="137">
        <f t="shared" si="3"/>
        <v>5.0762671901918291E-3</v>
      </c>
    </row>
    <row r="34" spans="2:13" ht="30" customHeight="1">
      <c r="B34" s="62" t="s">
        <v>78</v>
      </c>
      <c r="C34" s="137">
        <v>0</v>
      </c>
      <c r="D34" s="137">
        <v>1.3373348098376703E-2</v>
      </c>
      <c r="E34" s="137">
        <v>0.54564910733857308</v>
      </c>
      <c r="F34" s="137">
        <f t="shared" si="0"/>
        <v>7.2971554520072516E-3</v>
      </c>
      <c r="G34" s="137"/>
      <c r="H34" s="137">
        <f t="shared" si="1"/>
        <v>5.4728665890054389E-3</v>
      </c>
      <c r="I34" s="137">
        <v>2.6599260527001675E-2</v>
      </c>
      <c r="J34" s="137">
        <f t="shared" si="2"/>
        <v>3.3939374576390034E-2</v>
      </c>
      <c r="K34" s="137">
        <v>4.2710828269270702E-2</v>
      </c>
      <c r="L34" s="137">
        <v>0.55889914555493636</v>
      </c>
      <c r="M34" s="137">
        <f t="shared" si="3"/>
        <v>3.1345398251030492E-2</v>
      </c>
    </row>
    <row r="35" spans="2:13" ht="30" customHeight="1">
      <c r="B35" s="62" t="s">
        <v>79</v>
      </c>
      <c r="C35" s="137">
        <v>0</v>
      </c>
      <c r="D35" s="137">
        <v>9.4967733108826155E-5</v>
      </c>
      <c r="E35" s="137">
        <v>0.46830334265742979</v>
      </c>
      <c r="F35" s="137">
        <f t="shared" si="0"/>
        <v>4.4473706859461953E-5</v>
      </c>
      <c r="G35" s="137"/>
      <c r="H35" s="137">
        <f t="shared" si="1"/>
        <v>3.3355280144596467E-5</v>
      </c>
      <c r="I35" s="137">
        <v>3.182669342959922E-2</v>
      </c>
      <c r="J35" s="137">
        <f t="shared" si="2"/>
        <v>4.0609327042704056E-2</v>
      </c>
      <c r="K35" s="137">
        <v>4.135834085328164E-2</v>
      </c>
      <c r="L35" s="137">
        <v>0.54233149788592827</v>
      </c>
      <c r="M35" s="137">
        <f t="shared" si="3"/>
        <v>2.2481434937984754E-2</v>
      </c>
    </row>
    <row r="36" spans="2:13" ht="30" customHeight="1">
      <c r="B36" s="62" t="s">
        <v>80</v>
      </c>
      <c r="C36" s="137">
        <v>0</v>
      </c>
      <c r="D36" s="137">
        <v>2.415692880544695E-3</v>
      </c>
      <c r="E36" s="137">
        <v>0.5342598532445636</v>
      </c>
      <c r="F36" s="137">
        <f t="shared" si="0"/>
        <v>1.2906077238437458E-3</v>
      </c>
      <c r="G36" s="137"/>
      <c r="H36" s="137">
        <f t="shared" si="1"/>
        <v>9.6795579288280937E-4</v>
      </c>
      <c r="I36" s="137">
        <v>8.8024889161454241E-3</v>
      </c>
      <c r="J36" s="137">
        <f t="shared" si="2"/>
        <v>1.1231551652584867E-2</v>
      </c>
      <c r="K36" s="137">
        <v>1.2714978515719372E-2</v>
      </c>
      <c r="L36" s="137">
        <v>0.57209544147650615</v>
      </c>
      <c r="M36" s="137">
        <f t="shared" si="3"/>
        <v>8.6561881322816357E-3</v>
      </c>
    </row>
    <row r="37" spans="2:13" ht="30" customHeight="1">
      <c r="B37" s="62" t="s">
        <v>81</v>
      </c>
      <c r="C37" s="137">
        <v>0</v>
      </c>
      <c r="D37" s="137">
        <v>0.15188152772682662</v>
      </c>
      <c r="E37" s="137">
        <v>0.36358804847500342</v>
      </c>
      <c r="F37" s="137">
        <f t="shared" si="0"/>
        <v>5.5222308265599013E-2</v>
      </c>
      <c r="G37" s="137"/>
      <c r="H37" s="137">
        <f t="shared" si="1"/>
        <v>4.141673119919926E-2</v>
      </c>
      <c r="I37" s="137">
        <v>1.5164230031551209E-2</v>
      </c>
      <c r="J37" s="137">
        <f t="shared" si="2"/>
        <v>1.9348826734521759E-2</v>
      </c>
      <c r="K37" s="137">
        <v>6.5898590650924196E-2</v>
      </c>
      <c r="L37" s="137">
        <v>0.50176374864650086</v>
      </c>
      <c r="M37" s="137">
        <f t="shared" si="3"/>
        <v>0.10927416857789896</v>
      </c>
    </row>
    <row r="38" spans="2:13" ht="30" customHeight="1">
      <c r="B38" s="62" t="s">
        <v>82</v>
      </c>
      <c r="C38" s="137">
        <v>0</v>
      </c>
      <c r="D38" s="137">
        <v>3.0044247664518849E-3</v>
      </c>
      <c r="E38" s="137">
        <v>0.28970960301550347</v>
      </c>
      <c r="F38" s="137">
        <f t="shared" si="0"/>
        <v>8.7041070637872229E-4</v>
      </c>
      <c r="G38" s="137"/>
      <c r="H38" s="137">
        <f t="shared" si="1"/>
        <v>6.5280802978404172E-4</v>
      </c>
      <c r="I38" s="137">
        <v>0.15514499842612781</v>
      </c>
      <c r="J38" s="137">
        <f t="shared" si="2"/>
        <v>0.1979575413343769</v>
      </c>
      <c r="K38" s="137">
        <v>0.20067960588756964</v>
      </c>
      <c r="L38" s="137">
        <v>0.48515742784974192</v>
      </c>
      <c r="M38" s="137">
        <f t="shared" si="3"/>
        <v>9.8818820406173069E-2</v>
      </c>
    </row>
    <row r="39" spans="2:13" ht="30" customHeight="1">
      <c r="B39" s="62" t="s">
        <v>83</v>
      </c>
      <c r="C39" s="137">
        <v>0</v>
      </c>
      <c r="D39" s="137">
        <v>1.5245845655715238E-2</v>
      </c>
      <c r="E39" s="137">
        <v>0</v>
      </c>
      <c r="F39" s="137">
        <f t="shared" si="0"/>
        <v>0</v>
      </c>
      <c r="G39" s="137"/>
      <c r="H39" s="137">
        <f t="shared" si="1"/>
        <v>0</v>
      </c>
      <c r="I39" s="137">
        <v>0</v>
      </c>
      <c r="J39" s="137">
        <f t="shared" si="2"/>
        <v>0</v>
      </c>
      <c r="K39" s="137">
        <v>2.7905293601103039E-3</v>
      </c>
      <c r="L39" s="137">
        <v>7.9489216247834103E-16</v>
      </c>
      <c r="M39" s="137">
        <f t="shared" si="3"/>
        <v>1.4336973139599888E-17</v>
      </c>
    </row>
    <row r="40" spans="2:13" ht="30" customHeight="1">
      <c r="B40" s="62" t="s">
        <v>84</v>
      </c>
      <c r="C40" s="137">
        <v>0</v>
      </c>
      <c r="D40" s="137">
        <v>1.844711750162779E-2</v>
      </c>
      <c r="E40" s="137">
        <v>2.6905869150324082E-2</v>
      </c>
      <c r="F40" s="137">
        <f t="shared" si="0"/>
        <v>4.9633572969945059E-4</v>
      </c>
      <c r="G40" s="137"/>
      <c r="H40" s="137">
        <f t="shared" si="1"/>
        <v>3.7225179727458791E-4</v>
      </c>
      <c r="I40" s="137">
        <v>0</v>
      </c>
      <c r="J40" s="137">
        <f>I40*SUM($H$5:$H$40)</f>
        <v>0</v>
      </c>
      <c r="K40" s="137">
        <v>6.0824751670909396E-3</v>
      </c>
      <c r="L40" s="137">
        <v>-0.29952898352899132</v>
      </c>
      <c r="M40" s="137">
        <f t="shared" si="3"/>
        <v>-7.3473239584415182E-3</v>
      </c>
    </row>
    <row r="41" spans="2:13" ht="30" customHeight="1">
      <c r="C41" s="138"/>
      <c r="D41" s="138"/>
      <c r="E41" s="138"/>
      <c r="F41" s="138"/>
      <c r="G41" s="138"/>
      <c r="H41" s="138"/>
      <c r="I41" s="138"/>
      <c r="J41" s="138"/>
      <c r="K41" s="138"/>
      <c r="L41" s="138"/>
      <c r="M41" s="138"/>
    </row>
  </sheetData>
  <phoneticPr fontId="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R440"/>
  <sheetViews>
    <sheetView zoomScale="70" zoomScaleNormal="70" workbookViewId="0">
      <selection activeCell="C5" sqref="C5"/>
    </sheetView>
  </sheetViews>
  <sheetFormatPr defaultRowHeight="16.5"/>
  <cols>
    <col min="1" max="1" width="3.5" style="3" bestFit="1" customWidth="1"/>
    <col min="2" max="2" width="28.875" style="2" bestFit="1" customWidth="1"/>
    <col min="3" max="54" width="13.125" style="2" customWidth="1"/>
    <col min="55" max="55" width="5" style="2" bestFit="1" customWidth="1"/>
    <col min="56" max="56" width="12.125" style="2" bestFit="1" customWidth="1"/>
    <col min="57" max="57" width="10" style="2" bestFit="1" customWidth="1"/>
    <col min="58" max="58" width="9.875" style="2" bestFit="1" customWidth="1"/>
    <col min="59" max="65" width="8.5" style="2" bestFit="1" customWidth="1"/>
    <col min="66" max="67" width="9.875" style="2" bestFit="1" customWidth="1"/>
    <col min="68" max="68" width="8.5" style="2" bestFit="1" customWidth="1"/>
    <col min="69" max="70" width="9.875" style="2" bestFit="1" customWidth="1"/>
    <col min="71" max="74" width="8.5" style="2" bestFit="1" customWidth="1"/>
    <col min="75" max="75" width="6.5" style="2" bestFit="1" customWidth="1"/>
    <col min="76" max="76" width="7.5" style="2" bestFit="1" customWidth="1"/>
    <col min="77" max="79" width="8.5" style="2" bestFit="1" customWidth="1"/>
    <col min="80" max="80" width="7.5" style="2" bestFit="1" customWidth="1"/>
    <col min="81" max="81" width="9.875" style="2" bestFit="1" customWidth="1"/>
    <col min="82" max="83" width="7.5" style="2" bestFit="1" customWidth="1"/>
    <col min="84" max="87" width="9.875" style="2" bestFit="1" customWidth="1"/>
    <col min="88" max="93" width="8.5" style="2" bestFit="1" customWidth="1"/>
    <col min="94" max="94" width="9.875" style="2" bestFit="1" customWidth="1"/>
    <col min="95" max="95" width="8.5" style="2" bestFit="1" customWidth="1"/>
    <col min="96" max="96" width="9.875" style="2" bestFit="1" customWidth="1"/>
    <col min="97" max="99" width="8.5" style="2" bestFit="1" customWidth="1"/>
    <col min="100" max="100" width="7.5" style="2" bestFit="1" customWidth="1"/>
    <col min="101" max="101" width="9.5" style="2" bestFit="1" customWidth="1"/>
    <col min="102" max="102" width="11" style="2" bestFit="1" customWidth="1"/>
    <col min="103" max="16384" width="9" style="2"/>
  </cols>
  <sheetData>
    <row r="1" spans="1:164" ht="36" customHeight="1">
      <c r="A1" s="214" t="s">
        <v>120</v>
      </c>
      <c r="B1" s="215"/>
    </row>
    <row r="2" spans="1:164">
      <c r="AC2" s="4"/>
      <c r="AD2" s="4"/>
      <c r="AE2" s="4"/>
      <c r="AF2" s="4"/>
      <c r="AG2" s="4"/>
      <c r="AH2" s="4"/>
      <c r="AI2" s="4"/>
      <c r="AJ2" s="4"/>
      <c r="AK2" s="4"/>
      <c r="AL2" s="4"/>
      <c r="AM2" s="4"/>
      <c r="AN2" s="4"/>
      <c r="AO2" s="4"/>
      <c r="AP2" s="4"/>
      <c r="AQ2" s="4"/>
      <c r="AR2" s="4"/>
      <c r="AS2" s="4"/>
      <c r="AT2" s="4"/>
      <c r="AU2" s="4"/>
      <c r="AV2" s="4"/>
      <c r="AW2" s="4"/>
      <c r="AX2" s="4"/>
      <c r="AY2" s="4"/>
      <c r="AZ2" s="4"/>
      <c r="BA2" s="4"/>
      <c r="BB2" s="5" t="s">
        <v>0</v>
      </c>
    </row>
    <row r="3" spans="1:164" ht="21" customHeight="1">
      <c r="A3" s="6"/>
      <c r="B3" s="7"/>
      <c r="C3" s="8"/>
      <c r="D3" s="8"/>
      <c r="E3" s="8" t="s">
        <v>1</v>
      </c>
      <c r="F3" s="8" t="s">
        <v>2</v>
      </c>
      <c r="G3" s="8" t="s">
        <v>3</v>
      </c>
      <c r="H3" s="8" t="s">
        <v>4</v>
      </c>
      <c r="I3" s="8" t="s">
        <v>5</v>
      </c>
      <c r="J3" s="8" t="s">
        <v>6</v>
      </c>
      <c r="K3" s="8" t="s">
        <v>7</v>
      </c>
      <c r="L3" s="8" t="s">
        <v>8</v>
      </c>
      <c r="M3" s="8" t="s">
        <v>9</v>
      </c>
      <c r="N3" s="8" t="s">
        <v>10</v>
      </c>
      <c r="O3" s="8" t="s">
        <v>11</v>
      </c>
      <c r="P3" s="8" t="s">
        <v>12</v>
      </c>
      <c r="Q3" s="8" t="s">
        <v>13</v>
      </c>
      <c r="R3" s="8" t="s">
        <v>14</v>
      </c>
      <c r="S3" s="8" t="s">
        <v>15</v>
      </c>
      <c r="T3" s="8" t="s">
        <v>16</v>
      </c>
      <c r="U3" s="8" t="s">
        <v>17</v>
      </c>
      <c r="V3" s="8" t="s">
        <v>18</v>
      </c>
      <c r="W3" s="8" t="s">
        <v>19</v>
      </c>
      <c r="X3" s="8" t="s">
        <v>20</v>
      </c>
      <c r="Y3" s="8" t="s">
        <v>21</v>
      </c>
      <c r="Z3" s="8" t="s">
        <v>22</v>
      </c>
      <c r="AA3" s="8" t="s">
        <v>23</v>
      </c>
      <c r="AB3" s="8" t="s">
        <v>24</v>
      </c>
      <c r="AC3" s="8" t="s">
        <v>25</v>
      </c>
      <c r="AD3" s="8" t="s">
        <v>26</v>
      </c>
      <c r="AE3" s="8" t="s">
        <v>27</v>
      </c>
      <c r="AF3" s="8" t="s">
        <v>28</v>
      </c>
      <c r="AG3" s="8" t="s">
        <v>29</v>
      </c>
      <c r="AH3" s="8" t="s">
        <v>30</v>
      </c>
      <c r="AI3" s="8" t="s">
        <v>31</v>
      </c>
      <c r="AJ3" s="8" t="s">
        <v>32</v>
      </c>
      <c r="AK3" s="9" t="s">
        <v>33</v>
      </c>
      <c r="AL3" s="212" t="s">
        <v>34</v>
      </c>
      <c r="AM3" s="216" t="s">
        <v>35</v>
      </c>
      <c r="AN3" s="218" t="s">
        <v>36</v>
      </c>
      <c r="AO3" s="218" t="s">
        <v>37</v>
      </c>
      <c r="AP3" s="218" t="s">
        <v>38</v>
      </c>
      <c r="AQ3" s="218" t="s">
        <v>39</v>
      </c>
      <c r="AR3" s="218" t="s">
        <v>40</v>
      </c>
      <c r="AS3" s="212" t="s">
        <v>41</v>
      </c>
      <c r="AT3" s="212" t="s">
        <v>42</v>
      </c>
      <c r="AU3" s="220" t="s">
        <v>43</v>
      </c>
      <c r="AV3" s="221"/>
      <c r="AW3" s="212" t="s">
        <v>44</v>
      </c>
      <c r="AX3" s="212" t="s">
        <v>45</v>
      </c>
      <c r="AY3" s="220" t="s">
        <v>46</v>
      </c>
      <c r="AZ3" s="221"/>
      <c r="BA3" s="223" t="s">
        <v>47</v>
      </c>
      <c r="BB3" s="224" t="s">
        <v>48</v>
      </c>
      <c r="BC3" s="225" t="s">
        <v>49</v>
      </c>
    </row>
    <row r="4" spans="1:164" s="15" customFormat="1" ht="44.25" customHeight="1">
      <c r="A4" s="10"/>
      <c r="B4" s="11"/>
      <c r="C4" s="12" t="s">
        <v>50</v>
      </c>
      <c r="D4" s="12" t="s">
        <v>51</v>
      </c>
      <c r="E4" s="12" t="s">
        <v>52</v>
      </c>
      <c r="F4" s="12" t="s">
        <v>53</v>
      </c>
      <c r="G4" s="12" t="s">
        <v>54</v>
      </c>
      <c r="H4" s="12" t="s">
        <v>55</v>
      </c>
      <c r="I4" s="12" t="s">
        <v>56</v>
      </c>
      <c r="J4" s="12" t="s">
        <v>57</v>
      </c>
      <c r="K4" s="12" t="s">
        <v>58</v>
      </c>
      <c r="L4" s="12" t="s">
        <v>59</v>
      </c>
      <c r="M4" s="12" t="s">
        <v>60</v>
      </c>
      <c r="N4" s="12" t="s">
        <v>61</v>
      </c>
      <c r="O4" s="12" t="s">
        <v>62</v>
      </c>
      <c r="P4" s="12" t="s">
        <v>63</v>
      </c>
      <c r="Q4" s="12" t="s">
        <v>64</v>
      </c>
      <c r="R4" s="12" t="s">
        <v>65</v>
      </c>
      <c r="S4" s="12" t="s">
        <v>66</v>
      </c>
      <c r="T4" s="12" t="s">
        <v>67</v>
      </c>
      <c r="U4" s="12" t="s">
        <v>68</v>
      </c>
      <c r="V4" s="12" t="s">
        <v>69</v>
      </c>
      <c r="W4" s="12" t="s">
        <v>70</v>
      </c>
      <c r="X4" s="12" t="s">
        <v>71</v>
      </c>
      <c r="Y4" s="12" t="s">
        <v>72</v>
      </c>
      <c r="Z4" s="12" t="s">
        <v>73</v>
      </c>
      <c r="AA4" s="12" t="s">
        <v>74</v>
      </c>
      <c r="AB4" s="12" t="s">
        <v>75</v>
      </c>
      <c r="AC4" s="12" t="s">
        <v>76</v>
      </c>
      <c r="AD4" s="12" t="s">
        <v>77</v>
      </c>
      <c r="AE4" s="12" t="s">
        <v>78</v>
      </c>
      <c r="AF4" s="12" t="s">
        <v>79</v>
      </c>
      <c r="AG4" s="12" t="s">
        <v>80</v>
      </c>
      <c r="AH4" s="12" t="s">
        <v>81</v>
      </c>
      <c r="AI4" s="12" t="s">
        <v>82</v>
      </c>
      <c r="AJ4" s="12" t="s">
        <v>83</v>
      </c>
      <c r="AK4" s="11" t="s">
        <v>84</v>
      </c>
      <c r="AL4" s="213"/>
      <c r="AM4" s="217"/>
      <c r="AN4" s="219"/>
      <c r="AO4" s="219"/>
      <c r="AP4" s="219"/>
      <c r="AQ4" s="219"/>
      <c r="AR4" s="219"/>
      <c r="AS4" s="213"/>
      <c r="AT4" s="213"/>
      <c r="AU4" s="13" t="s">
        <v>85</v>
      </c>
      <c r="AV4" s="13" t="s">
        <v>86</v>
      </c>
      <c r="AW4" s="213"/>
      <c r="AX4" s="222"/>
      <c r="AY4" s="14" t="s">
        <v>87</v>
      </c>
      <c r="AZ4" s="14" t="s">
        <v>88</v>
      </c>
      <c r="BA4" s="224"/>
      <c r="BB4" s="224"/>
      <c r="BC4" s="226"/>
    </row>
    <row r="5" spans="1:164" ht="24.75" customHeight="1">
      <c r="A5" s="16"/>
      <c r="B5" s="17" t="s">
        <v>89</v>
      </c>
      <c r="C5" s="18">
        <v>8101.1946615435891</v>
      </c>
      <c r="D5" s="18">
        <v>0.3354329905090207</v>
      </c>
      <c r="E5" s="18">
        <v>9.0733586280864004E-2</v>
      </c>
      <c r="F5" s="18">
        <v>422899.11016551428</v>
      </c>
      <c r="G5" s="18">
        <v>931.67236024550562</v>
      </c>
      <c r="H5" s="18">
        <v>1254.4465763287085</v>
      </c>
      <c r="I5" s="18">
        <v>2236.2841830878501</v>
      </c>
      <c r="J5" s="18">
        <v>38.587384322608287</v>
      </c>
      <c r="K5" s="18">
        <v>9.856655467181886</v>
      </c>
      <c r="L5" s="18">
        <v>6.9898693014820726E-2</v>
      </c>
      <c r="M5" s="18">
        <v>15.285844767824202</v>
      </c>
      <c r="N5" s="18">
        <v>0</v>
      </c>
      <c r="O5" s="18">
        <v>0</v>
      </c>
      <c r="P5" s="18">
        <v>0</v>
      </c>
      <c r="Q5" s="18">
        <v>0</v>
      </c>
      <c r="R5" s="18">
        <v>0</v>
      </c>
      <c r="S5" s="18">
        <v>1.2096504338696208</v>
      </c>
      <c r="T5" s="18">
        <v>0</v>
      </c>
      <c r="U5" s="18">
        <v>3539.7508091446848</v>
      </c>
      <c r="V5" s="18">
        <v>4448.1662822954477</v>
      </c>
      <c r="W5" s="18">
        <v>0</v>
      </c>
      <c r="X5" s="18">
        <v>0</v>
      </c>
      <c r="Y5" s="18">
        <v>650.21944184196218</v>
      </c>
      <c r="Z5" s="18">
        <v>0</v>
      </c>
      <c r="AA5" s="18">
        <v>6.7415473743053651</v>
      </c>
      <c r="AB5" s="18">
        <v>0</v>
      </c>
      <c r="AC5" s="18">
        <v>0</v>
      </c>
      <c r="AD5" s="18">
        <v>48.835254762804233</v>
      </c>
      <c r="AE5" s="18">
        <v>3696.6586574640455</v>
      </c>
      <c r="AF5" s="18">
        <v>9012.363603022397</v>
      </c>
      <c r="AG5" s="18">
        <v>336.22673820439024</v>
      </c>
      <c r="AH5" s="18">
        <v>27.133400140839349</v>
      </c>
      <c r="AI5" s="18">
        <v>47528.316685447549</v>
      </c>
      <c r="AJ5" s="18">
        <v>0</v>
      </c>
      <c r="AK5" s="19">
        <v>0</v>
      </c>
      <c r="AL5" s="20">
        <f>SUM(C5:AK5)</f>
        <v>504782.55596667953</v>
      </c>
      <c r="AM5" s="18">
        <v>3529.6767908864895</v>
      </c>
      <c r="AN5" s="18">
        <v>240743.26773264763</v>
      </c>
      <c r="AO5" s="18">
        <v>0</v>
      </c>
      <c r="AP5" s="18">
        <v>0</v>
      </c>
      <c r="AQ5" s="18">
        <v>3257.9676326611061</v>
      </c>
      <c r="AR5" s="18">
        <v>2295.2352706758957</v>
      </c>
      <c r="AS5" s="20">
        <f>SUM(AM5:AR5)</f>
        <v>249826.14742687112</v>
      </c>
      <c r="AT5" s="20">
        <f>AL5+AS5</f>
        <v>754608.70339355059</v>
      </c>
      <c r="AU5" s="20">
        <v>31836.790755715931</v>
      </c>
      <c r="AV5" s="20">
        <v>32.257573199999968</v>
      </c>
      <c r="AW5" s="20">
        <f>AS5+AU5+AV5</f>
        <v>281695.19575578702</v>
      </c>
      <c r="AX5" s="20">
        <f>AL5+AW5</f>
        <v>786477.75172246655</v>
      </c>
      <c r="AY5" s="20">
        <v>-577855.37020142074</v>
      </c>
      <c r="AZ5" s="20">
        <v>-99648.458887295448</v>
      </c>
      <c r="BA5" s="20">
        <f>AW5+AY5+AZ5</f>
        <v>-395808.63333292917</v>
      </c>
      <c r="BB5" s="18">
        <f>BA5+AL5</f>
        <v>108973.92263375036</v>
      </c>
      <c r="BC5" s="21"/>
      <c r="BD5" s="15"/>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row>
    <row r="6" spans="1:164" ht="24.75" customHeight="1">
      <c r="A6" s="16"/>
      <c r="B6" s="17" t="s">
        <v>51</v>
      </c>
      <c r="C6" s="18">
        <v>0</v>
      </c>
      <c r="D6" s="18">
        <v>380.29592674363209</v>
      </c>
      <c r="E6" s="18">
        <v>0</v>
      </c>
      <c r="F6" s="18">
        <v>31941.114882700575</v>
      </c>
      <c r="G6" s="18">
        <v>3.8663508388450743E-2</v>
      </c>
      <c r="H6" s="18">
        <v>0</v>
      </c>
      <c r="I6" s="18">
        <v>40.284803034490714</v>
      </c>
      <c r="J6" s="18">
        <v>0</v>
      </c>
      <c r="K6" s="18">
        <v>0</v>
      </c>
      <c r="L6" s="18">
        <v>0</v>
      </c>
      <c r="M6" s="18">
        <v>0</v>
      </c>
      <c r="N6" s="18">
        <v>0</v>
      </c>
      <c r="O6" s="18">
        <v>0</v>
      </c>
      <c r="P6" s="18">
        <v>0</v>
      </c>
      <c r="Q6" s="18">
        <v>0</v>
      </c>
      <c r="R6" s="18">
        <v>0</v>
      </c>
      <c r="S6" s="18">
        <v>0</v>
      </c>
      <c r="T6" s="18">
        <v>0</v>
      </c>
      <c r="U6" s="18">
        <v>866.19767570082183</v>
      </c>
      <c r="V6" s="18">
        <v>0</v>
      </c>
      <c r="W6" s="18">
        <v>0</v>
      </c>
      <c r="X6" s="18">
        <v>0</v>
      </c>
      <c r="Y6" s="18">
        <v>0</v>
      </c>
      <c r="Z6" s="18">
        <v>0</v>
      </c>
      <c r="AA6" s="18">
        <v>0</v>
      </c>
      <c r="AB6" s="18">
        <v>0</v>
      </c>
      <c r="AC6" s="18">
        <v>0</v>
      </c>
      <c r="AD6" s="18">
        <v>9.5814278489347533</v>
      </c>
      <c r="AE6" s="18">
        <v>0</v>
      </c>
      <c r="AF6" s="18">
        <v>3143.9270804189837</v>
      </c>
      <c r="AG6" s="18">
        <v>0</v>
      </c>
      <c r="AH6" s="18">
        <v>0</v>
      </c>
      <c r="AI6" s="18">
        <v>19200.16671280811</v>
      </c>
      <c r="AJ6" s="18">
        <v>0</v>
      </c>
      <c r="AK6" s="19">
        <v>0</v>
      </c>
      <c r="AL6" s="20">
        <f>SUM(C6:AK6)</f>
        <v>55581.607172763928</v>
      </c>
      <c r="AM6" s="22">
        <v>1115.3647446590101</v>
      </c>
      <c r="AN6" s="18">
        <v>22708.650402157353</v>
      </c>
      <c r="AO6" s="18">
        <v>0</v>
      </c>
      <c r="AP6" s="18">
        <v>0</v>
      </c>
      <c r="AQ6" s="18">
        <v>0</v>
      </c>
      <c r="AR6" s="18">
        <v>12.687415333043296</v>
      </c>
      <c r="AS6" s="20">
        <f>SUM(AM6:AR6)</f>
        <v>23836.702562149407</v>
      </c>
      <c r="AT6" s="20">
        <v>79418.309734913346</v>
      </c>
      <c r="AU6" s="20">
        <v>15567.647186945975</v>
      </c>
      <c r="AV6" s="19">
        <v>306.59520752250006</v>
      </c>
      <c r="AW6" s="20">
        <f>AS6+AU6+AV6</f>
        <v>39710.944956617881</v>
      </c>
      <c r="AX6" s="20">
        <f>AL6+AW6</f>
        <v>95292.552129381802</v>
      </c>
      <c r="AY6" s="19">
        <v>-59924.384482694863</v>
      </c>
      <c r="AZ6" s="19">
        <v>-16042.917646686958</v>
      </c>
      <c r="BA6" s="20">
        <f>AW6+AY6+AZ6</f>
        <v>-36256.357172763936</v>
      </c>
      <c r="BB6" s="18">
        <f>BA6+AL6</f>
        <v>19325.249999999993</v>
      </c>
      <c r="BC6" s="21"/>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row>
    <row r="7" spans="1:164" ht="24.75" customHeight="1">
      <c r="A7" s="16" t="s">
        <v>1</v>
      </c>
      <c r="B7" s="17" t="s">
        <v>52</v>
      </c>
      <c r="C7" s="18">
        <v>0.4987163102143784</v>
      </c>
      <c r="D7" s="18">
        <v>0</v>
      </c>
      <c r="E7" s="18">
        <v>0</v>
      </c>
      <c r="F7" s="18">
        <v>2.9191207142130411</v>
      </c>
      <c r="G7" s="18">
        <v>0.47690082372084441</v>
      </c>
      <c r="H7" s="18">
        <v>265.96473767662309</v>
      </c>
      <c r="I7" s="18">
        <v>7029.8651524522375</v>
      </c>
      <c r="J7" s="18">
        <v>1906527.2123649197</v>
      </c>
      <c r="K7" s="18">
        <v>21358.809174167756</v>
      </c>
      <c r="L7" s="18">
        <v>41671.774390543847</v>
      </c>
      <c r="M7" s="18">
        <v>19150.306234152649</v>
      </c>
      <c r="N7" s="18">
        <v>38.236519328155971</v>
      </c>
      <c r="O7" s="18">
        <v>83.778752182618078</v>
      </c>
      <c r="P7" s="18">
        <v>14.431279072772504</v>
      </c>
      <c r="Q7" s="18">
        <v>4.567645101043861</v>
      </c>
      <c r="R7" s="18">
        <v>9.7677019497579192</v>
      </c>
      <c r="S7" s="18">
        <v>234.3238486310573</v>
      </c>
      <c r="T7" s="18">
        <v>1.1357926401869058</v>
      </c>
      <c r="U7" s="18">
        <v>422.83197714073248</v>
      </c>
      <c r="V7" s="18">
        <v>23448.081478851491</v>
      </c>
      <c r="W7" s="18">
        <v>356481.89562852553</v>
      </c>
      <c r="X7" s="18">
        <v>17.076394818717983</v>
      </c>
      <c r="Y7" s="18">
        <v>0</v>
      </c>
      <c r="Z7" s="18">
        <v>0</v>
      </c>
      <c r="AA7" s="18">
        <v>0</v>
      </c>
      <c r="AB7" s="18">
        <v>5.5684037416402132</v>
      </c>
      <c r="AC7" s="18">
        <v>0</v>
      </c>
      <c r="AD7" s="18">
        <v>11.710634037586946</v>
      </c>
      <c r="AE7" s="18">
        <v>677.77820044130499</v>
      </c>
      <c r="AF7" s="18">
        <v>22.301098887515394</v>
      </c>
      <c r="AG7" s="18">
        <v>0</v>
      </c>
      <c r="AH7" s="18">
        <v>13.952922016452694</v>
      </c>
      <c r="AI7" s="18">
        <v>-21.438807975549238</v>
      </c>
      <c r="AJ7" s="18">
        <v>0</v>
      </c>
      <c r="AK7" s="19">
        <v>79.988555983581733</v>
      </c>
      <c r="AL7" s="20">
        <v>2377553.8148171357</v>
      </c>
      <c r="AM7" s="22">
        <v>-405.83830449075583</v>
      </c>
      <c r="AN7" s="18">
        <v>4.9676407188310669</v>
      </c>
      <c r="AO7" s="18">
        <v>0</v>
      </c>
      <c r="AP7" s="18">
        <v>0</v>
      </c>
      <c r="AQ7" s="18">
        <v>-21</v>
      </c>
      <c r="AR7" s="18">
        <v>-17594.87514134598</v>
      </c>
      <c r="AS7" s="20">
        <v>-18016.745805117906</v>
      </c>
      <c r="AT7" s="20">
        <v>2359537.0690120179</v>
      </c>
      <c r="AU7" s="20">
        <v>1439.8005100154382</v>
      </c>
      <c r="AV7" s="19">
        <v>0</v>
      </c>
      <c r="AW7" s="20">
        <v>-16576.945295102469</v>
      </c>
      <c r="AX7" s="20">
        <v>2360976.8695220333</v>
      </c>
      <c r="AY7" s="19">
        <v>-28182.72378135888</v>
      </c>
      <c r="AZ7" s="19">
        <v>-2323787.1457406743</v>
      </c>
      <c r="BA7" s="20">
        <v>-2368546.8148171357</v>
      </c>
      <c r="BB7" s="20">
        <v>9007</v>
      </c>
      <c r="BC7" s="21">
        <v>2</v>
      </c>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row>
    <row r="8" spans="1:164" ht="24.75" customHeight="1">
      <c r="A8" s="16" t="s">
        <v>2</v>
      </c>
      <c r="B8" s="17" t="s">
        <v>53</v>
      </c>
      <c r="C8" s="18">
        <v>8346.421790479526</v>
      </c>
      <c r="D8" s="18">
        <v>861.84860027112882</v>
      </c>
      <c r="E8" s="18">
        <v>0</v>
      </c>
      <c r="F8" s="18">
        <v>288402.73398133338</v>
      </c>
      <c r="G8" s="18">
        <v>387.02229446468903</v>
      </c>
      <c r="H8" s="18">
        <v>379.69599708276877</v>
      </c>
      <c r="I8" s="18">
        <v>7817.5799819475105</v>
      </c>
      <c r="J8" s="18">
        <v>12.597242869928232</v>
      </c>
      <c r="K8" s="18">
        <v>36.047792027416506</v>
      </c>
      <c r="L8" s="18">
        <v>0.76888562316302944</v>
      </c>
      <c r="M8" s="18">
        <v>0</v>
      </c>
      <c r="N8" s="18">
        <v>0</v>
      </c>
      <c r="O8" s="18">
        <v>0</v>
      </c>
      <c r="P8" s="18">
        <v>0</v>
      </c>
      <c r="Q8" s="18">
        <v>0</v>
      </c>
      <c r="R8" s="18">
        <v>0</v>
      </c>
      <c r="S8" s="18">
        <v>0</v>
      </c>
      <c r="T8" s="18">
        <v>0</v>
      </c>
      <c r="U8" s="18">
        <v>95.370004498245606</v>
      </c>
      <c r="V8" s="18">
        <v>0</v>
      </c>
      <c r="W8" s="18">
        <v>0</v>
      </c>
      <c r="X8" s="18">
        <v>0</v>
      </c>
      <c r="Y8" s="18">
        <v>750.45537072419108</v>
      </c>
      <c r="Z8" s="18">
        <v>0</v>
      </c>
      <c r="AA8" s="18">
        <v>0</v>
      </c>
      <c r="AB8" s="18">
        <v>0</v>
      </c>
      <c r="AC8" s="18">
        <v>7.8976678254412902E-2</v>
      </c>
      <c r="AD8" s="18">
        <v>258.42557676884707</v>
      </c>
      <c r="AE8" s="18">
        <v>4300.3263069605364</v>
      </c>
      <c r="AF8" s="18">
        <v>38006.102857840779</v>
      </c>
      <c r="AG8" s="18">
        <v>254.87902667245476</v>
      </c>
      <c r="AH8" s="18">
        <v>21.550547026154305</v>
      </c>
      <c r="AI8" s="18">
        <v>356077.11877337395</v>
      </c>
      <c r="AJ8" s="18">
        <v>0</v>
      </c>
      <c r="AK8" s="19">
        <v>600.00404465886709</v>
      </c>
      <c r="AL8" s="20">
        <v>706609.02805130149</v>
      </c>
      <c r="AM8" s="22">
        <v>53911.348586793567</v>
      </c>
      <c r="AN8" s="18">
        <v>1972217.4284880843</v>
      </c>
      <c r="AO8" s="18">
        <v>12878.839453824341</v>
      </c>
      <c r="AP8" s="18">
        <v>0</v>
      </c>
      <c r="AQ8" s="18">
        <v>0</v>
      </c>
      <c r="AR8" s="18">
        <v>8684.3118299665803</v>
      </c>
      <c r="AS8" s="20">
        <v>2047691.9283586692</v>
      </c>
      <c r="AT8" s="20">
        <v>2754300.9564099708</v>
      </c>
      <c r="AU8" s="20">
        <v>1213576.634387447</v>
      </c>
      <c r="AV8" s="19">
        <v>42908.712125934733</v>
      </c>
      <c r="AW8" s="20">
        <v>3304177.2748720511</v>
      </c>
      <c r="AX8" s="20">
        <v>4010786.302923352</v>
      </c>
      <c r="AY8" s="19">
        <v>-1525543.6483751303</v>
      </c>
      <c r="AZ8" s="19">
        <v>-358525.24470189994</v>
      </c>
      <c r="BA8" s="20">
        <v>1420108.3817950203</v>
      </c>
      <c r="BB8" s="20">
        <v>2126717.4098463217</v>
      </c>
      <c r="BC8" s="21">
        <v>3</v>
      </c>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row>
    <row r="9" spans="1:164" ht="24.75" customHeight="1">
      <c r="A9" s="16" t="s">
        <v>3</v>
      </c>
      <c r="B9" s="17" t="s">
        <v>54</v>
      </c>
      <c r="C9" s="18">
        <v>345.76009907134852</v>
      </c>
      <c r="D9" s="18">
        <v>424.19651706710948</v>
      </c>
      <c r="E9" s="18">
        <v>34.327617951311801</v>
      </c>
      <c r="F9" s="18">
        <v>2769.8274101304473</v>
      </c>
      <c r="G9" s="18">
        <v>14322.295768628563</v>
      </c>
      <c r="H9" s="18">
        <v>1928.5767487918599</v>
      </c>
      <c r="I9" s="18">
        <v>1489.5993627140704</v>
      </c>
      <c r="J9" s="18">
        <v>257.51689571928904</v>
      </c>
      <c r="K9" s="18">
        <v>1193.8598905512049</v>
      </c>
      <c r="L9" s="18">
        <v>464.92045193179837</v>
      </c>
      <c r="M9" s="18">
        <v>926.43821638553788</v>
      </c>
      <c r="N9" s="18">
        <v>733.09291736756211</v>
      </c>
      <c r="O9" s="18">
        <v>2562.1362284858296</v>
      </c>
      <c r="P9" s="18">
        <v>2153.6821822638071</v>
      </c>
      <c r="Q9" s="18">
        <v>1752.4671631434064</v>
      </c>
      <c r="R9" s="18">
        <v>3802.1164402667746</v>
      </c>
      <c r="S9" s="18">
        <v>7511.7422552933003</v>
      </c>
      <c r="T9" s="18">
        <v>302.26589134969237</v>
      </c>
      <c r="U9" s="18">
        <v>4041.1998411507197</v>
      </c>
      <c r="V9" s="18">
        <v>11502.832991690086</v>
      </c>
      <c r="W9" s="18">
        <v>314.80839859993478</v>
      </c>
      <c r="X9" s="18">
        <v>836.52278128174601</v>
      </c>
      <c r="Y9" s="18">
        <v>18207.274337178707</v>
      </c>
      <c r="Z9" s="18">
        <v>3024.3969878127459</v>
      </c>
      <c r="AA9" s="18">
        <v>122.01587495227304</v>
      </c>
      <c r="AB9" s="18">
        <v>5590.1658991782851</v>
      </c>
      <c r="AC9" s="18">
        <v>4266.3742767843341</v>
      </c>
      <c r="AD9" s="18">
        <v>3553.4595970344485</v>
      </c>
      <c r="AE9" s="18">
        <v>1411.7128991120417</v>
      </c>
      <c r="AF9" s="18">
        <v>9047.1672437672314</v>
      </c>
      <c r="AG9" s="18">
        <v>3082.8846228908533</v>
      </c>
      <c r="AH9" s="18">
        <v>6535.7094914578738</v>
      </c>
      <c r="AI9" s="18">
        <v>10775.107077839033</v>
      </c>
      <c r="AJ9" s="18">
        <v>1785.5577205389566</v>
      </c>
      <c r="AK9" s="19">
        <v>1851.1808431975558</v>
      </c>
      <c r="AL9" s="20">
        <v>128923.19294157976</v>
      </c>
      <c r="AM9" s="22">
        <v>6257.4603692411893</v>
      </c>
      <c r="AN9" s="18">
        <v>298823.98566924129</v>
      </c>
      <c r="AO9" s="18">
        <v>0</v>
      </c>
      <c r="AP9" s="18">
        <v>33.867894777602729</v>
      </c>
      <c r="AQ9" s="18">
        <v>14116.231290465474</v>
      </c>
      <c r="AR9" s="18">
        <v>-2658.1455339918298</v>
      </c>
      <c r="AS9" s="20">
        <v>316573.39968973369</v>
      </c>
      <c r="AT9" s="20">
        <v>445496.59263131343</v>
      </c>
      <c r="AU9" s="20">
        <v>44559.859264328305</v>
      </c>
      <c r="AV9" s="19">
        <v>264.48396588502675</v>
      </c>
      <c r="AW9" s="20">
        <v>361397.74291994702</v>
      </c>
      <c r="AX9" s="20">
        <v>490320.93586152676</v>
      </c>
      <c r="AY9" s="19">
        <v>-177356.09988265659</v>
      </c>
      <c r="AZ9" s="19">
        <v>-260257.18299754191</v>
      </c>
      <c r="BA9" s="20">
        <v>-76215.539960251437</v>
      </c>
      <c r="BB9" s="20">
        <v>52707.652981328305</v>
      </c>
      <c r="BC9" s="21">
        <v>4</v>
      </c>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row>
    <row r="10" spans="1:164" ht="24.75" customHeight="1">
      <c r="A10" s="16" t="s">
        <v>4</v>
      </c>
      <c r="B10" s="17" t="s">
        <v>55</v>
      </c>
      <c r="C10" s="18">
        <v>2294.2024995677116</v>
      </c>
      <c r="D10" s="18">
        <v>37.205112058915049</v>
      </c>
      <c r="E10" s="18">
        <v>12.473331322038046</v>
      </c>
      <c r="F10" s="18">
        <v>34004.364490448628</v>
      </c>
      <c r="G10" s="18">
        <v>368.85810206186477</v>
      </c>
      <c r="H10" s="18">
        <v>102265.72734058944</v>
      </c>
      <c r="I10" s="18">
        <v>56811.793709094651</v>
      </c>
      <c r="J10" s="18">
        <v>34.332251713475742</v>
      </c>
      <c r="K10" s="18">
        <v>6108.0155182664948</v>
      </c>
      <c r="L10" s="18">
        <v>573.83062090734143</v>
      </c>
      <c r="M10" s="18">
        <v>1731.217998068176</v>
      </c>
      <c r="N10" s="18">
        <v>2754.2965215315226</v>
      </c>
      <c r="O10" s="18">
        <v>3254.3582147189954</v>
      </c>
      <c r="P10" s="18">
        <v>5405.267455750869</v>
      </c>
      <c r="Q10" s="18">
        <v>4391.0879993346944</v>
      </c>
      <c r="R10" s="18">
        <v>5421.206735397609</v>
      </c>
      <c r="S10" s="18">
        <v>5757.2468307955896</v>
      </c>
      <c r="T10" s="18">
        <v>1225.6807734197591</v>
      </c>
      <c r="U10" s="18">
        <v>34585.43653356532</v>
      </c>
      <c r="V10" s="18">
        <v>217263.11093902827</v>
      </c>
      <c r="W10" s="18">
        <v>2580.1740986032019</v>
      </c>
      <c r="X10" s="18">
        <v>1772.4519281360424</v>
      </c>
      <c r="Y10" s="18">
        <v>36668.937449575911</v>
      </c>
      <c r="Z10" s="18">
        <v>9184.5364175265004</v>
      </c>
      <c r="AA10" s="18">
        <v>3111.9264986079834</v>
      </c>
      <c r="AB10" s="18">
        <v>23744.050936404277</v>
      </c>
      <c r="AC10" s="18">
        <v>20511.901634550821</v>
      </c>
      <c r="AD10" s="18">
        <v>2890.0218828890975</v>
      </c>
      <c r="AE10" s="18">
        <v>22193.651044896978</v>
      </c>
      <c r="AF10" s="18">
        <v>14685.868329882604</v>
      </c>
      <c r="AG10" s="18">
        <v>3069.0876805492949</v>
      </c>
      <c r="AH10" s="18">
        <v>9810.2299523721395</v>
      </c>
      <c r="AI10" s="18">
        <v>19293.076004264818</v>
      </c>
      <c r="AJ10" s="18">
        <v>40373.578029068427</v>
      </c>
      <c r="AK10" s="19">
        <v>3090.7338365970636</v>
      </c>
      <c r="AL10" s="20">
        <v>697279.93870156643</v>
      </c>
      <c r="AM10" s="22">
        <v>6621.8055629069549</v>
      </c>
      <c r="AN10" s="18">
        <v>42394.070337923447</v>
      </c>
      <c r="AO10" s="18">
        <v>19.646837050814547</v>
      </c>
      <c r="AP10" s="18">
        <v>764.76380333856514</v>
      </c>
      <c r="AQ10" s="18">
        <v>18922.507244996799</v>
      </c>
      <c r="AR10" s="18">
        <v>4710.1827863880308</v>
      </c>
      <c r="AS10" s="20">
        <v>73432.976572604617</v>
      </c>
      <c r="AT10" s="20">
        <v>770712.91527417104</v>
      </c>
      <c r="AU10" s="20">
        <v>207910.24061466652</v>
      </c>
      <c r="AV10" s="19">
        <v>3147.8205040668249</v>
      </c>
      <c r="AW10" s="20">
        <v>284491.03769133799</v>
      </c>
      <c r="AX10" s="20">
        <v>981770.9763929043</v>
      </c>
      <c r="AY10" s="19">
        <v>-526182.73844088777</v>
      </c>
      <c r="AZ10" s="19">
        <v>-95223.085501356021</v>
      </c>
      <c r="BA10" s="20">
        <v>-336914.78625090583</v>
      </c>
      <c r="BB10" s="20">
        <v>360365.15245066071</v>
      </c>
      <c r="BC10" s="21">
        <v>5</v>
      </c>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row>
    <row r="11" spans="1:164" ht="24.75" customHeight="1">
      <c r="A11" s="16" t="s">
        <v>5</v>
      </c>
      <c r="B11" s="17" t="s">
        <v>56</v>
      </c>
      <c r="C11" s="18">
        <v>6635.0300285757821</v>
      </c>
      <c r="D11" s="18">
        <v>49.040456829067885</v>
      </c>
      <c r="E11" s="18">
        <v>33.292697960535683</v>
      </c>
      <c r="F11" s="18">
        <v>18051.905780003064</v>
      </c>
      <c r="G11" s="18">
        <v>3767.2083672190611</v>
      </c>
      <c r="H11" s="18">
        <v>8997.7547279713817</v>
      </c>
      <c r="I11" s="18">
        <v>775527.30144567532</v>
      </c>
      <c r="J11" s="18">
        <v>4482.9727063031423</v>
      </c>
      <c r="K11" s="18">
        <v>10475.341227188184</v>
      </c>
      <c r="L11" s="18">
        <v>4035.9941808512563</v>
      </c>
      <c r="M11" s="18">
        <v>6410.1249154927382</v>
      </c>
      <c r="N11" s="18">
        <v>5233.3969220500421</v>
      </c>
      <c r="O11" s="18">
        <v>12917.265239369041</v>
      </c>
      <c r="P11" s="18">
        <v>8750.4996876743535</v>
      </c>
      <c r="Q11" s="18">
        <v>5619.091000999013</v>
      </c>
      <c r="R11" s="18">
        <v>13433.727319775482</v>
      </c>
      <c r="S11" s="18">
        <v>44162.652313175233</v>
      </c>
      <c r="T11" s="18">
        <v>826.85568113141176</v>
      </c>
      <c r="U11" s="18">
        <v>124142.28138009876</v>
      </c>
      <c r="V11" s="18">
        <v>18281.002110729136</v>
      </c>
      <c r="W11" s="18">
        <v>2219.0471654289718</v>
      </c>
      <c r="X11" s="18">
        <v>7776.2994573321839</v>
      </c>
      <c r="Y11" s="18">
        <v>47.07952077792946</v>
      </c>
      <c r="Z11" s="18">
        <v>50.052484832793922</v>
      </c>
      <c r="AA11" s="18">
        <v>100.4089391218574</v>
      </c>
      <c r="AB11" s="18">
        <v>1258.9097563920668</v>
      </c>
      <c r="AC11" s="18">
        <v>2022.3073088767467</v>
      </c>
      <c r="AD11" s="18">
        <v>1019.204521887234</v>
      </c>
      <c r="AE11" s="18">
        <v>30096.81135870477</v>
      </c>
      <c r="AF11" s="18">
        <v>370261.29802938888</v>
      </c>
      <c r="AG11" s="18">
        <v>369.82660931949249</v>
      </c>
      <c r="AH11" s="18">
        <v>11754.394275223571</v>
      </c>
      <c r="AI11" s="18">
        <v>24358.127658149031</v>
      </c>
      <c r="AJ11" s="18">
        <v>2011.8883786442971</v>
      </c>
      <c r="AK11" s="19">
        <v>3546.279148314793</v>
      </c>
      <c r="AL11" s="20">
        <v>1528724.672801466</v>
      </c>
      <c r="AM11" s="22">
        <v>11109.564613175478</v>
      </c>
      <c r="AN11" s="18">
        <v>199734.84598854196</v>
      </c>
      <c r="AO11" s="18">
        <v>0</v>
      </c>
      <c r="AP11" s="18">
        <v>0</v>
      </c>
      <c r="AQ11" s="18">
        <v>0</v>
      </c>
      <c r="AR11" s="18">
        <v>-21533.670783177811</v>
      </c>
      <c r="AS11" s="20">
        <v>189310.73981853965</v>
      </c>
      <c r="AT11" s="20">
        <v>1718035.4126200059</v>
      </c>
      <c r="AU11" s="20">
        <v>1678575.4148534248</v>
      </c>
      <c r="AV11" s="19">
        <v>390035.04552681098</v>
      </c>
      <c r="AW11" s="20">
        <v>2257921.2001987756</v>
      </c>
      <c r="AX11" s="20">
        <v>3786645.8730002409</v>
      </c>
      <c r="AY11" s="19">
        <v>-978110.73910282901</v>
      </c>
      <c r="AZ11" s="19">
        <v>-265864.91089380003</v>
      </c>
      <c r="BA11" s="20">
        <v>1013945.5502021463</v>
      </c>
      <c r="BB11" s="20">
        <v>2542670.2230036119</v>
      </c>
      <c r="BC11" s="21">
        <v>6</v>
      </c>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row>
    <row r="12" spans="1:164" ht="24.75" customHeight="1">
      <c r="A12" s="16" t="s">
        <v>6</v>
      </c>
      <c r="B12" s="17" t="s">
        <v>57</v>
      </c>
      <c r="C12" s="18">
        <v>976.76737410960004</v>
      </c>
      <c r="D12" s="18">
        <v>2443.9391637882541</v>
      </c>
      <c r="E12" s="18">
        <v>128.9882018671552</v>
      </c>
      <c r="F12" s="18">
        <v>8575.68298342446</v>
      </c>
      <c r="G12" s="18">
        <v>249.34313041275493</v>
      </c>
      <c r="H12" s="18">
        <v>969.82657353340483</v>
      </c>
      <c r="I12" s="18">
        <v>246499.19071986692</v>
      </c>
      <c r="J12" s="18">
        <v>110388.74898595635</v>
      </c>
      <c r="K12" s="18">
        <v>5707.6311448878096</v>
      </c>
      <c r="L12" s="18">
        <v>28416.195814031315</v>
      </c>
      <c r="M12" s="18">
        <v>940.34220852857095</v>
      </c>
      <c r="N12" s="18">
        <v>1550.9863559028597</v>
      </c>
      <c r="O12" s="18">
        <v>3104.1907969730564</v>
      </c>
      <c r="P12" s="18">
        <v>713.08668181431869</v>
      </c>
      <c r="Q12" s="18">
        <v>369.91134724084623</v>
      </c>
      <c r="R12" s="18">
        <v>1629.129236832463</v>
      </c>
      <c r="S12" s="18">
        <v>8612.1533418883537</v>
      </c>
      <c r="T12" s="18">
        <v>126.07851849451824</v>
      </c>
      <c r="U12" s="18">
        <v>1773.8693114524062</v>
      </c>
      <c r="V12" s="18">
        <v>30962.290344202022</v>
      </c>
      <c r="W12" s="18">
        <v>112914.08584328301</v>
      </c>
      <c r="X12" s="18">
        <v>7011.3004473133342</v>
      </c>
      <c r="Y12" s="18">
        <v>12135.143509028729</v>
      </c>
      <c r="Z12" s="18">
        <v>928.55140310187926</v>
      </c>
      <c r="AA12" s="18">
        <v>2635.3538886505867</v>
      </c>
      <c r="AB12" s="18">
        <v>255855.38960418446</v>
      </c>
      <c r="AC12" s="18">
        <v>2579.1216956193575</v>
      </c>
      <c r="AD12" s="18">
        <v>11175.983378713792</v>
      </c>
      <c r="AE12" s="18">
        <v>31897.945732724089</v>
      </c>
      <c r="AF12" s="18">
        <v>10290.539111620848</v>
      </c>
      <c r="AG12" s="18">
        <v>956.53904411426902</v>
      </c>
      <c r="AH12" s="18">
        <v>5317.2557876892288</v>
      </c>
      <c r="AI12" s="18">
        <v>20302.959845423709</v>
      </c>
      <c r="AJ12" s="18">
        <v>0</v>
      </c>
      <c r="AK12" s="19">
        <v>3920.6375736222221</v>
      </c>
      <c r="AL12" s="20">
        <v>932059.15910029667</v>
      </c>
      <c r="AM12" s="22">
        <v>1938.3785836440213</v>
      </c>
      <c r="AN12" s="18">
        <v>266303.48433949414</v>
      </c>
      <c r="AO12" s="18">
        <v>0</v>
      </c>
      <c r="AP12" s="18">
        <v>0</v>
      </c>
      <c r="AQ12" s="18">
        <v>0</v>
      </c>
      <c r="AR12" s="18">
        <v>-18620.022963501044</v>
      </c>
      <c r="AS12" s="20">
        <v>249621.8399596372</v>
      </c>
      <c r="AT12" s="20">
        <v>1181680.9990599335</v>
      </c>
      <c r="AU12" s="20">
        <v>2230037.3740907093</v>
      </c>
      <c r="AV12" s="19">
        <v>244273.87514077371</v>
      </c>
      <c r="AW12" s="20">
        <v>2723933.0891911201</v>
      </c>
      <c r="AX12" s="20">
        <v>3655992.248291417</v>
      </c>
      <c r="AY12" s="19">
        <v>-265429.93590586138</v>
      </c>
      <c r="AZ12" s="19">
        <v>-233555.45462955572</v>
      </c>
      <c r="BA12" s="20">
        <v>2224947.6986557026</v>
      </c>
      <c r="BB12" s="20">
        <v>3157006.857756</v>
      </c>
      <c r="BC12" s="21">
        <v>7</v>
      </c>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row>
    <row r="13" spans="1:164" ht="24.75" customHeight="1">
      <c r="A13" s="16" t="s">
        <v>7</v>
      </c>
      <c r="B13" s="17" t="s">
        <v>58</v>
      </c>
      <c r="C13" s="18">
        <v>116.30885453207354</v>
      </c>
      <c r="D13" s="18">
        <v>0.85311702264968148</v>
      </c>
      <c r="E13" s="18">
        <v>0.31803382539261582</v>
      </c>
      <c r="F13" s="18">
        <v>8836.8813538878294</v>
      </c>
      <c r="G13" s="18">
        <v>34.136255373188568</v>
      </c>
      <c r="H13" s="18">
        <v>3314.8352008623683</v>
      </c>
      <c r="I13" s="18">
        <v>15400.265060254505</v>
      </c>
      <c r="J13" s="18">
        <v>491.23930324196266</v>
      </c>
      <c r="K13" s="18">
        <v>32421.325047214352</v>
      </c>
      <c r="L13" s="18">
        <v>4959.2158159269402</v>
      </c>
      <c r="M13" s="18">
        <v>4725.8312510309906</v>
      </c>
      <c r="N13" s="18">
        <v>2095.9141124268681</v>
      </c>
      <c r="O13" s="18">
        <v>11863.746669595093</v>
      </c>
      <c r="P13" s="18">
        <v>5221.7182024751855</v>
      </c>
      <c r="Q13" s="18">
        <v>1785.6878464848494</v>
      </c>
      <c r="R13" s="18">
        <v>15476.958212475261</v>
      </c>
      <c r="S13" s="18">
        <v>37161.679662144066</v>
      </c>
      <c r="T13" s="18">
        <v>4226.2750905249632</v>
      </c>
      <c r="U13" s="18">
        <v>3603.4892269793604</v>
      </c>
      <c r="V13" s="18">
        <v>201032.96104356105</v>
      </c>
      <c r="W13" s="18">
        <v>109.46433577995226</v>
      </c>
      <c r="X13" s="18">
        <v>1246.5857836783939</v>
      </c>
      <c r="Y13" s="18">
        <v>1951.2968254490079</v>
      </c>
      <c r="Z13" s="18">
        <v>32.551024764570336</v>
      </c>
      <c r="AA13" s="18">
        <v>230.40921429150075</v>
      </c>
      <c r="AB13" s="18">
        <v>105.2516921182919</v>
      </c>
      <c r="AC13" s="18">
        <v>3.63248951894739</v>
      </c>
      <c r="AD13" s="18">
        <v>294.22788550969841</v>
      </c>
      <c r="AE13" s="18">
        <v>6918.747498868368</v>
      </c>
      <c r="AF13" s="18">
        <v>3288.1499789790896</v>
      </c>
      <c r="AG13" s="18">
        <v>110.39573330787016</v>
      </c>
      <c r="AH13" s="18">
        <v>3973.3101254899125</v>
      </c>
      <c r="AI13" s="18">
        <v>6579.4822619667875</v>
      </c>
      <c r="AJ13" s="18">
        <v>383.85148916611985</v>
      </c>
      <c r="AK13" s="19">
        <v>1954.4170094595133</v>
      </c>
      <c r="AL13" s="20">
        <v>379951.41270818689</v>
      </c>
      <c r="AM13" s="22">
        <v>1441.9575379070304</v>
      </c>
      <c r="AN13" s="18">
        <v>17963.212395436774</v>
      </c>
      <c r="AO13" s="18">
        <v>0</v>
      </c>
      <c r="AP13" s="18">
        <v>0</v>
      </c>
      <c r="AQ13" s="18">
        <v>0</v>
      </c>
      <c r="AR13" s="18">
        <v>1715.0109290812397</v>
      </c>
      <c r="AS13" s="20">
        <v>21120.180862425048</v>
      </c>
      <c r="AT13" s="20">
        <v>401071.59357061191</v>
      </c>
      <c r="AU13" s="20">
        <v>185180.93093926468</v>
      </c>
      <c r="AV13" s="19">
        <v>16057.545884742129</v>
      </c>
      <c r="AW13" s="20">
        <v>222358.65768643189</v>
      </c>
      <c r="AX13" s="20">
        <v>602310.07039461867</v>
      </c>
      <c r="AY13" s="19">
        <v>-238507.36686522374</v>
      </c>
      <c r="AZ13" s="19">
        <v>-33003.947060047627</v>
      </c>
      <c r="BA13" s="20">
        <v>-49152.656238839503</v>
      </c>
      <c r="BB13" s="20">
        <v>330798.7564693474</v>
      </c>
      <c r="BC13" s="21">
        <v>8</v>
      </c>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row>
    <row r="14" spans="1:164" ht="24.75" customHeight="1">
      <c r="A14" s="16" t="s">
        <v>8</v>
      </c>
      <c r="B14" s="17" t="s">
        <v>59</v>
      </c>
      <c r="C14" s="18">
        <v>8.533753270286649</v>
      </c>
      <c r="D14" s="18">
        <v>2.2768554580264029</v>
      </c>
      <c r="E14" s="18">
        <v>18.932131424051832</v>
      </c>
      <c r="F14" s="18">
        <v>0</v>
      </c>
      <c r="G14" s="18">
        <v>1.9502755504030589</v>
      </c>
      <c r="H14" s="18">
        <v>9319.5468704275117</v>
      </c>
      <c r="I14" s="18">
        <v>56.113213793041282</v>
      </c>
      <c r="J14" s="18">
        <v>-0.44307897002074442</v>
      </c>
      <c r="K14" s="18">
        <v>1388.7224276848626</v>
      </c>
      <c r="L14" s="18">
        <v>617314.28640377824</v>
      </c>
      <c r="M14" s="18">
        <v>417.87434472333643</v>
      </c>
      <c r="N14" s="18">
        <v>129492.97140652404</v>
      </c>
      <c r="O14" s="18">
        <v>190607.9268391818</v>
      </c>
      <c r="P14" s="18">
        <v>27087.581198143034</v>
      </c>
      <c r="Q14" s="18">
        <v>5316.9597786083978</v>
      </c>
      <c r="R14" s="18">
        <v>3482.4568890962641</v>
      </c>
      <c r="S14" s="18">
        <v>222343.23473481138</v>
      </c>
      <c r="T14" s="18">
        <v>3072.1916631072741</v>
      </c>
      <c r="U14" s="18">
        <v>6279.0117991364932</v>
      </c>
      <c r="V14" s="18">
        <v>94519.969529101669</v>
      </c>
      <c r="W14" s="18">
        <v>0</v>
      </c>
      <c r="X14" s="18">
        <v>146.45892102835651</v>
      </c>
      <c r="Y14" s="18">
        <v>0</v>
      </c>
      <c r="Z14" s="18">
        <v>0</v>
      </c>
      <c r="AA14" s="18">
        <v>0</v>
      </c>
      <c r="AB14" s="18">
        <v>1224.6296700223581</v>
      </c>
      <c r="AC14" s="18">
        <v>0</v>
      </c>
      <c r="AD14" s="18">
        <v>25.546126107709412</v>
      </c>
      <c r="AE14" s="18">
        <v>0</v>
      </c>
      <c r="AF14" s="18">
        <v>21.570351208080499</v>
      </c>
      <c r="AG14" s="18">
        <v>0.94225148492589605</v>
      </c>
      <c r="AH14" s="18">
        <v>543.56343665798352</v>
      </c>
      <c r="AI14" s="18">
        <v>130.44531480245723</v>
      </c>
      <c r="AJ14" s="18">
        <v>2.2313440847048627</v>
      </c>
      <c r="AK14" s="19">
        <v>2752.4451571339141</v>
      </c>
      <c r="AL14" s="20">
        <v>1315577.9296073806</v>
      </c>
      <c r="AM14" s="22">
        <v>0</v>
      </c>
      <c r="AN14" s="18">
        <v>-37.144957254539548</v>
      </c>
      <c r="AO14" s="18">
        <v>0</v>
      </c>
      <c r="AP14" s="18">
        <v>-708</v>
      </c>
      <c r="AQ14" s="18">
        <v>-8624</v>
      </c>
      <c r="AR14" s="18">
        <v>11774.652420523544</v>
      </c>
      <c r="AS14" s="20">
        <v>2405.5074632690034</v>
      </c>
      <c r="AT14" s="20">
        <v>1317983.4370706494</v>
      </c>
      <c r="AU14" s="20">
        <v>430765.77451517031</v>
      </c>
      <c r="AV14" s="19">
        <v>136757.13592397451</v>
      </c>
      <c r="AW14" s="20">
        <v>569928.41790241376</v>
      </c>
      <c r="AX14" s="20">
        <v>1885506.3475097944</v>
      </c>
      <c r="AY14" s="19">
        <v>-723155.56150895276</v>
      </c>
      <c r="AZ14" s="19">
        <v>-44647.78600084081</v>
      </c>
      <c r="BA14" s="20">
        <v>-197874.92960737972</v>
      </c>
      <c r="BB14" s="20">
        <v>1117703</v>
      </c>
      <c r="BC14" s="21">
        <v>9</v>
      </c>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row>
    <row r="15" spans="1:164" ht="24.75" customHeight="1">
      <c r="A15" s="16" t="s">
        <v>9</v>
      </c>
      <c r="B15" s="17" t="s">
        <v>60</v>
      </c>
      <c r="C15" s="18">
        <v>0</v>
      </c>
      <c r="D15" s="18">
        <v>0</v>
      </c>
      <c r="E15" s="18">
        <v>0.14456082972391632</v>
      </c>
      <c r="F15" s="18">
        <v>3116.152553364589</v>
      </c>
      <c r="G15" s="18">
        <v>4.4865599916286317E-2</v>
      </c>
      <c r="H15" s="18">
        <v>1795.8557919926216</v>
      </c>
      <c r="I15" s="18">
        <v>13448.180689247005</v>
      </c>
      <c r="J15" s="18">
        <v>20.722736454728594</v>
      </c>
      <c r="K15" s="18">
        <v>1174.7604280905175</v>
      </c>
      <c r="L15" s="18">
        <v>7947.1456834387</v>
      </c>
      <c r="M15" s="18">
        <v>114329.5754070496</v>
      </c>
      <c r="N15" s="18">
        <v>25730.402978125348</v>
      </c>
      <c r="O15" s="18">
        <v>45732.872019114089</v>
      </c>
      <c r="P15" s="18">
        <v>48045.634269446608</v>
      </c>
      <c r="Q15" s="18">
        <v>19635.247534222683</v>
      </c>
      <c r="R15" s="18">
        <v>22371.176576670456</v>
      </c>
      <c r="S15" s="18">
        <v>75024.904133393837</v>
      </c>
      <c r="T15" s="18">
        <v>5301.8396309148493</v>
      </c>
      <c r="U15" s="18">
        <v>17187.732906450943</v>
      </c>
      <c r="V15" s="18">
        <v>29216.530555050504</v>
      </c>
      <c r="W15" s="18">
        <v>215.46796134151967</v>
      </c>
      <c r="X15" s="18">
        <v>77.477978069763822</v>
      </c>
      <c r="Y15" s="18">
        <v>61.32335565837132</v>
      </c>
      <c r="Z15" s="18">
        <v>0</v>
      </c>
      <c r="AA15" s="18">
        <v>0</v>
      </c>
      <c r="AB15" s="18">
        <v>50.688212692689177</v>
      </c>
      <c r="AC15" s="18">
        <v>7.5388577560196586</v>
      </c>
      <c r="AD15" s="18">
        <v>182.91499014940797</v>
      </c>
      <c r="AE15" s="18">
        <v>277.57728955083604</v>
      </c>
      <c r="AF15" s="18">
        <v>3475.3608074862427</v>
      </c>
      <c r="AG15" s="18">
        <v>28.781852144918936</v>
      </c>
      <c r="AH15" s="18">
        <v>1419.0514094498631</v>
      </c>
      <c r="AI15" s="18">
        <v>1167.7121972620921</v>
      </c>
      <c r="AJ15" s="18">
        <v>84.067396056177742</v>
      </c>
      <c r="AK15" s="19">
        <v>1929.2520704983874</v>
      </c>
      <c r="AL15" s="20">
        <v>439056.13769757288</v>
      </c>
      <c r="AM15" s="22">
        <v>88.165666829245311</v>
      </c>
      <c r="AN15" s="18">
        <v>7768.835855596757</v>
      </c>
      <c r="AO15" s="18">
        <v>0</v>
      </c>
      <c r="AP15" s="18">
        <v>0</v>
      </c>
      <c r="AQ15" s="18">
        <v>-8551</v>
      </c>
      <c r="AR15" s="18">
        <v>9212.3093356309782</v>
      </c>
      <c r="AS15" s="20">
        <v>8518.3108580569806</v>
      </c>
      <c r="AT15" s="20">
        <v>447574.44855562999</v>
      </c>
      <c r="AU15" s="20">
        <v>179749.36220112175</v>
      </c>
      <c r="AV15" s="19">
        <v>60478.918664324978</v>
      </c>
      <c r="AW15" s="20">
        <v>248746.59172350366</v>
      </c>
      <c r="AX15" s="20">
        <v>687802.7294210766</v>
      </c>
      <c r="AY15" s="19">
        <v>-304126.18293778563</v>
      </c>
      <c r="AZ15" s="19">
        <v>-112651.54648329101</v>
      </c>
      <c r="BA15" s="20">
        <v>-168031.13769757294</v>
      </c>
      <c r="BB15" s="20">
        <v>271025</v>
      </c>
      <c r="BC15" s="21">
        <v>10</v>
      </c>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row>
    <row r="16" spans="1:164" ht="24.75" customHeight="1">
      <c r="A16" s="16" t="s">
        <v>10</v>
      </c>
      <c r="B16" s="17" t="s">
        <v>61</v>
      </c>
      <c r="C16" s="18">
        <v>69.518012984973709</v>
      </c>
      <c r="D16" s="18">
        <v>41.687661307886486</v>
      </c>
      <c r="E16" s="18">
        <v>118.77970321946658</v>
      </c>
      <c r="F16" s="18">
        <v>38994.21172884445</v>
      </c>
      <c r="G16" s="18">
        <v>128.40138486444485</v>
      </c>
      <c r="H16" s="18">
        <v>8095.0920421201818</v>
      </c>
      <c r="I16" s="18">
        <v>22720.939900122477</v>
      </c>
      <c r="J16" s="18">
        <v>1515.9873766579267</v>
      </c>
      <c r="K16" s="18">
        <v>2715.9670376175118</v>
      </c>
      <c r="L16" s="18">
        <v>706.72056668828327</v>
      </c>
      <c r="M16" s="18">
        <v>833.76137028078449</v>
      </c>
      <c r="N16" s="18">
        <v>30308.991850705104</v>
      </c>
      <c r="O16" s="18">
        <v>82406.96275084278</v>
      </c>
      <c r="P16" s="18">
        <v>19051.38490232296</v>
      </c>
      <c r="Q16" s="18">
        <v>11764.304940663253</v>
      </c>
      <c r="R16" s="18">
        <v>11049.978861519849</v>
      </c>
      <c r="S16" s="18">
        <v>44917.716726445768</v>
      </c>
      <c r="T16" s="18">
        <v>4059.6916475679991</v>
      </c>
      <c r="U16" s="18">
        <v>12645.87813339459</v>
      </c>
      <c r="V16" s="18">
        <v>376570.91316425178</v>
      </c>
      <c r="W16" s="18">
        <v>1219.6759026800755</v>
      </c>
      <c r="X16" s="18">
        <v>324.81125506276391</v>
      </c>
      <c r="Y16" s="18">
        <v>12962.853292342215</v>
      </c>
      <c r="Z16" s="18">
        <v>131.70047584749557</v>
      </c>
      <c r="AA16" s="18">
        <v>1551.5484093516072</v>
      </c>
      <c r="AB16" s="18">
        <v>5487.6452458720778</v>
      </c>
      <c r="AC16" s="18">
        <v>679.99920805847819</v>
      </c>
      <c r="AD16" s="18">
        <v>5074.3160949382036</v>
      </c>
      <c r="AE16" s="18">
        <v>464.74546849899866</v>
      </c>
      <c r="AF16" s="18">
        <v>895.39424259163059</v>
      </c>
      <c r="AG16" s="18">
        <v>311.63510892807523</v>
      </c>
      <c r="AH16" s="18">
        <v>5998.7044945704829</v>
      </c>
      <c r="AI16" s="18">
        <v>7964.8302116339137</v>
      </c>
      <c r="AJ16" s="18">
        <v>21.348535296905983</v>
      </c>
      <c r="AK16" s="19">
        <v>1392.4000393276815</v>
      </c>
      <c r="AL16" s="20">
        <v>713198.49774742313</v>
      </c>
      <c r="AM16" s="22">
        <v>1719.2880525611645</v>
      </c>
      <c r="AN16" s="18">
        <v>23838.905092235487</v>
      </c>
      <c r="AO16" s="18">
        <v>6.8495302944546443</v>
      </c>
      <c r="AP16" s="18">
        <v>114.86472928443095</v>
      </c>
      <c r="AQ16" s="18">
        <v>14935.093554693136</v>
      </c>
      <c r="AR16" s="18">
        <v>1603.6608186713868</v>
      </c>
      <c r="AS16" s="20">
        <v>42218.661777740068</v>
      </c>
      <c r="AT16" s="20">
        <v>755417.15952516324</v>
      </c>
      <c r="AU16" s="20">
        <v>365991.12819300004</v>
      </c>
      <c r="AV16" s="19">
        <v>27812.348716449051</v>
      </c>
      <c r="AW16" s="20">
        <v>436022.13868718909</v>
      </c>
      <c r="AX16" s="20">
        <v>1149220.6364346121</v>
      </c>
      <c r="AY16" s="19">
        <v>-541825.97123585641</v>
      </c>
      <c r="AZ16" s="19">
        <v>-43514.665198755822</v>
      </c>
      <c r="BA16" s="20">
        <v>-149318.4977474231</v>
      </c>
      <c r="BB16" s="20">
        <v>563880</v>
      </c>
      <c r="BC16" s="21">
        <v>11</v>
      </c>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row>
    <row r="17" spans="1:164" ht="24.75" customHeight="1">
      <c r="A17" s="16" t="s">
        <v>11</v>
      </c>
      <c r="B17" s="17" t="s">
        <v>62</v>
      </c>
      <c r="C17" s="18">
        <v>0.13089041983455757</v>
      </c>
      <c r="D17" s="18">
        <v>0</v>
      </c>
      <c r="E17" s="18">
        <v>61.982856862616103</v>
      </c>
      <c r="F17" s="18">
        <v>9.2670498863906117E-2</v>
      </c>
      <c r="G17" s="18">
        <v>0</v>
      </c>
      <c r="H17" s="18">
        <v>470.15787012527858</v>
      </c>
      <c r="I17" s="18">
        <v>113.31983902527914</v>
      </c>
      <c r="J17" s="18">
        <v>8.0189676692022882</v>
      </c>
      <c r="K17" s="18">
        <v>1010.3698610634806</v>
      </c>
      <c r="L17" s="18">
        <v>325.50088016291312</v>
      </c>
      <c r="M17" s="18">
        <v>58.697220072378187</v>
      </c>
      <c r="N17" s="18">
        <v>1141.7885085282712</v>
      </c>
      <c r="O17" s="18">
        <v>449451.64933238074</v>
      </c>
      <c r="P17" s="18">
        <v>8096.3783251672576</v>
      </c>
      <c r="Q17" s="18">
        <v>3001.8230194696621</v>
      </c>
      <c r="R17" s="18">
        <v>2679.4891934039197</v>
      </c>
      <c r="S17" s="18">
        <v>38832.323880384691</v>
      </c>
      <c r="T17" s="18">
        <v>2107.5405034318946</v>
      </c>
      <c r="U17" s="18">
        <v>3670.8052599940779</v>
      </c>
      <c r="V17" s="18">
        <v>26296.371384084046</v>
      </c>
      <c r="W17" s="18">
        <v>31.469110222815946</v>
      </c>
      <c r="X17" s="18">
        <v>1702.2790035791616</v>
      </c>
      <c r="Y17" s="18">
        <v>34.64972612068005</v>
      </c>
      <c r="Z17" s="18">
        <v>0</v>
      </c>
      <c r="AA17" s="18">
        <v>0</v>
      </c>
      <c r="AB17" s="18">
        <v>292.90310616056161</v>
      </c>
      <c r="AC17" s="18">
        <v>11.155553976167456</v>
      </c>
      <c r="AD17" s="18">
        <v>336.58311845848249</v>
      </c>
      <c r="AE17" s="18">
        <v>0</v>
      </c>
      <c r="AF17" s="18">
        <v>0</v>
      </c>
      <c r="AG17" s="18">
        <v>0</v>
      </c>
      <c r="AH17" s="18">
        <v>135154.3931479106</v>
      </c>
      <c r="AI17" s="18">
        <v>2686.7570474325721</v>
      </c>
      <c r="AJ17" s="18">
        <v>4605.2529644432962</v>
      </c>
      <c r="AK17" s="19">
        <v>0</v>
      </c>
      <c r="AL17" s="20">
        <v>682181.8832410489</v>
      </c>
      <c r="AM17" s="22">
        <v>250.10965276755883</v>
      </c>
      <c r="AN17" s="18">
        <v>7251.9603992897428</v>
      </c>
      <c r="AO17" s="18">
        <v>4.0737361589184253</v>
      </c>
      <c r="AP17" s="18">
        <v>14016.089031029105</v>
      </c>
      <c r="AQ17" s="18">
        <v>789578.76047568175</v>
      </c>
      <c r="AR17" s="18">
        <v>4186.4905572442112</v>
      </c>
      <c r="AS17" s="20">
        <v>815287.48385217157</v>
      </c>
      <c r="AT17" s="20">
        <v>1497469.3670932206</v>
      </c>
      <c r="AU17" s="20">
        <v>1275681.0240183098</v>
      </c>
      <c r="AV17" s="19">
        <v>697929.58269114501</v>
      </c>
      <c r="AW17" s="20">
        <v>2788898.0905616274</v>
      </c>
      <c r="AX17" s="20">
        <v>3471079.9738026764</v>
      </c>
      <c r="AY17" s="19">
        <v>-1085448.7146743254</v>
      </c>
      <c r="AZ17" s="19">
        <v>-164458.25912835042</v>
      </c>
      <c r="BA17" s="20">
        <v>1538991.116758951</v>
      </c>
      <c r="BB17" s="20">
        <v>2221173</v>
      </c>
      <c r="BC17" s="21">
        <v>12</v>
      </c>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row>
    <row r="18" spans="1:164" ht="24.75" customHeight="1">
      <c r="A18" s="16" t="s">
        <v>12</v>
      </c>
      <c r="B18" s="17" t="s">
        <v>63</v>
      </c>
      <c r="C18" s="18">
        <v>3.6119387092706035</v>
      </c>
      <c r="D18" s="18">
        <v>70.805088960077015</v>
      </c>
      <c r="E18" s="18">
        <v>0.57824331889566527</v>
      </c>
      <c r="F18" s="18">
        <v>5.0968774375148342</v>
      </c>
      <c r="G18" s="18">
        <v>0</v>
      </c>
      <c r="H18" s="18">
        <v>76.471200690136456</v>
      </c>
      <c r="I18" s="18">
        <v>140.75189447582167</v>
      </c>
      <c r="J18" s="18">
        <v>0</v>
      </c>
      <c r="K18" s="18">
        <v>0.5474488536283344</v>
      </c>
      <c r="L18" s="18">
        <v>0</v>
      </c>
      <c r="M18" s="18">
        <v>51.842594764672413</v>
      </c>
      <c r="N18" s="18">
        <v>290.12898046539664</v>
      </c>
      <c r="O18" s="18">
        <v>54749.736029138359</v>
      </c>
      <c r="P18" s="18">
        <v>61751.831511549324</v>
      </c>
      <c r="Q18" s="18">
        <v>17114.099667188722</v>
      </c>
      <c r="R18" s="18">
        <v>18468.286412279744</v>
      </c>
      <c r="S18" s="18">
        <v>107978.94744751224</v>
      </c>
      <c r="T18" s="18">
        <v>3839.0196948646067</v>
      </c>
      <c r="U18" s="18">
        <v>938.58925108198616</v>
      </c>
      <c r="V18" s="18">
        <v>32460.917716670305</v>
      </c>
      <c r="W18" s="18">
        <v>6.6100793612275641</v>
      </c>
      <c r="X18" s="18">
        <v>34.025394281583758</v>
      </c>
      <c r="Y18" s="18">
        <v>1245.4093727893037</v>
      </c>
      <c r="Z18" s="18">
        <v>10.23032206886497</v>
      </c>
      <c r="AA18" s="18">
        <v>51.154647448262587</v>
      </c>
      <c r="AB18" s="18">
        <v>539.52872954978477</v>
      </c>
      <c r="AC18" s="18">
        <v>146.32320863040931</v>
      </c>
      <c r="AD18" s="18">
        <v>1935.991006523682</v>
      </c>
      <c r="AE18" s="18">
        <v>964.12604654360075</v>
      </c>
      <c r="AF18" s="18">
        <v>161.99960360459912</v>
      </c>
      <c r="AG18" s="18">
        <v>0</v>
      </c>
      <c r="AH18" s="18">
        <v>32062.190823836823</v>
      </c>
      <c r="AI18" s="18">
        <v>687.61213814746645</v>
      </c>
      <c r="AJ18" s="18">
        <v>0</v>
      </c>
      <c r="AK18" s="19">
        <v>452.30981956558674</v>
      </c>
      <c r="AL18" s="20">
        <v>336238.77319031185</v>
      </c>
      <c r="AM18" s="22">
        <v>4133.139703661599</v>
      </c>
      <c r="AN18" s="18">
        <v>192564.30599292857</v>
      </c>
      <c r="AO18" s="18">
        <v>0</v>
      </c>
      <c r="AP18" s="18">
        <v>15838.249798949471</v>
      </c>
      <c r="AQ18" s="18">
        <v>249512.84881683276</v>
      </c>
      <c r="AR18" s="18">
        <v>3282.2281720281444</v>
      </c>
      <c r="AS18" s="20">
        <v>465330.77248440043</v>
      </c>
      <c r="AT18" s="20">
        <v>801569.5456747124</v>
      </c>
      <c r="AU18" s="20">
        <v>592784.28460543999</v>
      </c>
      <c r="AV18" s="19">
        <v>143289.44575047807</v>
      </c>
      <c r="AW18" s="20">
        <v>1201404.5028403185</v>
      </c>
      <c r="AX18" s="20">
        <v>1537643.2760306306</v>
      </c>
      <c r="AY18" s="19">
        <v>-561663.20563787082</v>
      </c>
      <c r="AZ18" s="19">
        <v>-157842.07039275969</v>
      </c>
      <c r="BA18" s="20">
        <v>481899.22680968815</v>
      </c>
      <c r="BB18" s="20">
        <v>818138</v>
      </c>
      <c r="BC18" s="21">
        <v>13</v>
      </c>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row>
    <row r="19" spans="1:164" ht="24.75" customHeight="1">
      <c r="A19" s="16" t="s">
        <v>13</v>
      </c>
      <c r="B19" s="17" t="s">
        <v>64</v>
      </c>
      <c r="C19" s="18">
        <v>1.8935496986482334</v>
      </c>
      <c r="D19" s="18">
        <v>0.36399013912696015</v>
      </c>
      <c r="E19" s="18">
        <v>0.28422720751857217</v>
      </c>
      <c r="F19" s="18">
        <v>11.298989662399542</v>
      </c>
      <c r="G19" s="18">
        <v>1.2100831901655564</v>
      </c>
      <c r="H19" s="18">
        <v>5.5560379240794306</v>
      </c>
      <c r="I19" s="18">
        <v>115.12935456072643</v>
      </c>
      <c r="J19" s="18">
        <v>7.2613114608398917</v>
      </c>
      <c r="K19" s="18">
        <v>8.3290117059153932</v>
      </c>
      <c r="L19" s="18">
        <v>5.2806448924860652</v>
      </c>
      <c r="M19" s="18">
        <v>3.3373486413361912</v>
      </c>
      <c r="N19" s="18">
        <v>15.011146492589152</v>
      </c>
      <c r="O19" s="18">
        <v>1164.6578531692608</v>
      </c>
      <c r="P19" s="18">
        <v>110.70804131207508</v>
      </c>
      <c r="Q19" s="18">
        <v>23989.713686440831</v>
      </c>
      <c r="R19" s="18">
        <v>102.34409511598963</v>
      </c>
      <c r="S19" s="18">
        <v>43771.69472618225</v>
      </c>
      <c r="T19" s="18">
        <v>5.04322635098573</v>
      </c>
      <c r="U19" s="18">
        <v>47.415669443942662</v>
      </c>
      <c r="V19" s="18">
        <v>5911.2691142429658</v>
      </c>
      <c r="W19" s="18">
        <v>17.146594944924129</v>
      </c>
      <c r="X19" s="18">
        <v>21.399450953478798</v>
      </c>
      <c r="Y19" s="18">
        <v>643.80992488404138</v>
      </c>
      <c r="Z19" s="18">
        <v>130.23684010159255</v>
      </c>
      <c r="AA19" s="18">
        <v>127.86636513958061</v>
      </c>
      <c r="AB19" s="18">
        <v>212.42155519722743</v>
      </c>
      <c r="AC19" s="18">
        <v>466.0670076321332</v>
      </c>
      <c r="AD19" s="18">
        <v>2185.3357653682119</v>
      </c>
      <c r="AE19" s="18">
        <v>226.06104748045709</v>
      </c>
      <c r="AF19" s="18">
        <v>55.21053173511627</v>
      </c>
      <c r="AG19" s="18">
        <v>15.16124609690749</v>
      </c>
      <c r="AH19" s="18">
        <v>9550.4210942824539</v>
      </c>
      <c r="AI19" s="18">
        <v>432.68410782317744</v>
      </c>
      <c r="AJ19" s="18">
        <v>0</v>
      </c>
      <c r="AK19" s="19">
        <v>0</v>
      </c>
      <c r="AL19" s="20">
        <v>89361.623639473415</v>
      </c>
      <c r="AM19" s="22">
        <v>74123.385256788941</v>
      </c>
      <c r="AN19" s="18">
        <v>301229.68061978603</v>
      </c>
      <c r="AO19" s="18">
        <v>0</v>
      </c>
      <c r="AP19" s="18">
        <v>15152.618346433113</v>
      </c>
      <c r="AQ19" s="18">
        <v>302387.93036474613</v>
      </c>
      <c r="AR19" s="18">
        <v>-10551.030572194606</v>
      </c>
      <c r="AS19" s="20">
        <v>682342.58401555964</v>
      </c>
      <c r="AT19" s="20">
        <v>771704.20765503298</v>
      </c>
      <c r="AU19" s="20">
        <v>577639.74765100924</v>
      </c>
      <c r="AV19" s="19">
        <v>203655.82413417698</v>
      </c>
      <c r="AW19" s="20">
        <v>1463638.1558007458</v>
      </c>
      <c r="AX19" s="20">
        <v>1552999.7794402193</v>
      </c>
      <c r="AY19" s="19">
        <v>-436543.73185855901</v>
      </c>
      <c r="AZ19" s="19">
        <v>-299457.08824757213</v>
      </c>
      <c r="BA19" s="20">
        <v>727637.33569461456</v>
      </c>
      <c r="BB19" s="20">
        <v>816998.95933408802</v>
      </c>
      <c r="BC19" s="21">
        <v>14</v>
      </c>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row>
    <row r="20" spans="1:164" ht="24.75" customHeight="1">
      <c r="A20" s="16" t="s">
        <v>14</v>
      </c>
      <c r="B20" s="17" t="s">
        <v>65</v>
      </c>
      <c r="C20" s="18">
        <v>0</v>
      </c>
      <c r="D20" s="18">
        <v>0.13136711935390394</v>
      </c>
      <c r="E20" s="18">
        <v>0</v>
      </c>
      <c r="F20" s="18">
        <v>5.3499500126892254</v>
      </c>
      <c r="G20" s="18">
        <v>1.9227677566637714E-2</v>
      </c>
      <c r="H20" s="18">
        <v>3.5523512639089625</v>
      </c>
      <c r="I20" s="18">
        <v>19.857226181966464</v>
      </c>
      <c r="J20" s="18">
        <v>2.9524787976394311</v>
      </c>
      <c r="K20" s="18">
        <v>0.1920701168614356</v>
      </c>
      <c r="L20" s="18">
        <v>1.8782253127290414</v>
      </c>
      <c r="M20" s="18">
        <v>120.18135069235947</v>
      </c>
      <c r="N20" s="18">
        <v>1946.0590584771339</v>
      </c>
      <c r="O20" s="18">
        <v>59632.919067979841</v>
      </c>
      <c r="P20" s="18">
        <v>110737.53232526482</v>
      </c>
      <c r="Q20" s="18">
        <v>255921.85823002859</v>
      </c>
      <c r="R20" s="18">
        <v>229548.31171081337</v>
      </c>
      <c r="S20" s="18">
        <v>24515.017106254181</v>
      </c>
      <c r="T20" s="18">
        <v>32436.552851711309</v>
      </c>
      <c r="U20" s="18">
        <v>5678.6389076790774</v>
      </c>
      <c r="V20" s="18">
        <v>1160.7287157263252</v>
      </c>
      <c r="W20" s="18">
        <v>17.704319847789172</v>
      </c>
      <c r="X20" s="18">
        <v>4.1827655900248928</v>
      </c>
      <c r="Y20" s="18">
        <v>239.14311857206607</v>
      </c>
      <c r="Z20" s="18">
        <v>123.31147949778884</v>
      </c>
      <c r="AA20" s="18">
        <v>0</v>
      </c>
      <c r="AB20" s="18">
        <v>4.2674392655275248</v>
      </c>
      <c r="AC20" s="18">
        <v>3562.6455914066032</v>
      </c>
      <c r="AD20" s="18">
        <v>3763.8824287939979</v>
      </c>
      <c r="AE20" s="18">
        <v>9165.3868158867426</v>
      </c>
      <c r="AF20" s="18">
        <v>3.4708192932264921</v>
      </c>
      <c r="AG20" s="18">
        <v>0</v>
      </c>
      <c r="AH20" s="18">
        <v>55070.864376535763</v>
      </c>
      <c r="AI20" s="18">
        <v>2.9049417959036923</v>
      </c>
      <c r="AJ20" s="18">
        <v>2449.9554984090569</v>
      </c>
      <c r="AK20" s="19">
        <v>0</v>
      </c>
      <c r="AL20" s="20">
        <v>796139.45181600412</v>
      </c>
      <c r="AM20" s="22">
        <v>177.13702513082058</v>
      </c>
      <c r="AN20" s="18">
        <v>20139.842715534585</v>
      </c>
      <c r="AO20" s="18">
        <v>0</v>
      </c>
      <c r="AP20" s="18">
        <v>0</v>
      </c>
      <c r="AQ20" s="18">
        <v>0</v>
      </c>
      <c r="AR20" s="18">
        <v>186.85711162369989</v>
      </c>
      <c r="AS20" s="20">
        <v>20503.836852289107</v>
      </c>
      <c r="AT20" s="20">
        <v>816643.28866829327</v>
      </c>
      <c r="AU20" s="20">
        <v>440442.31112426508</v>
      </c>
      <c r="AV20" s="19">
        <v>251092.19491399979</v>
      </c>
      <c r="AW20" s="20">
        <v>712038.34289055411</v>
      </c>
      <c r="AX20" s="20">
        <v>1508177.7947065581</v>
      </c>
      <c r="AY20" s="19">
        <v>-476884.69854761718</v>
      </c>
      <c r="AZ20" s="19">
        <v>-232046.09615894096</v>
      </c>
      <c r="BA20" s="20">
        <v>3107.5481839958811</v>
      </c>
      <c r="BB20" s="20">
        <v>799247</v>
      </c>
      <c r="BC20" s="21">
        <v>15</v>
      </c>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row>
    <row r="21" spans="1:164" ht="24.75" customHeight="1">
      <c r="A21" s="16" t="s">
        <v>15</v>
      </c>
      <c r="B21" s="17" t="s">
        <v>66</v>
      </c>
      <c r="C21" s="18">
        <v>0</v>
      </c>
      <c r="D21" s="18">
        <v>1264.0106600315698</v>
      </c>
      <c r="E21" s="18">
        <v>1.1564866377913305</v>
      </c>
      <c r="F21" s="18">
        <v>0</v>
      </c>
      <c r="G21" s="18">
        <v>0</v>
      </c>
      <c r="H21" s="18">
        <v>0</v>
      </c>
      <c r="I21" s="18">
        <v>0</v>
      </c>
      <c r="J21" s="18">
        <v>0</v>
      </c>
      <c r="K21" s="18">
        <v>0</v>
      </c>
      <c r="L21" s="18">
        <v>0</v>
      </c>
      <c r="M21" s="18">
        <v>0</v>
      </c>
      <c r="N21" s="18">
        <v>0</v>
      </c>
      <c r="O21" s="18">
        <v>328.91854367298754</v>
      </c>
      <c r="P21" s="18">
        <v>0</v>
      </c>
      <c r="Q21" s="18">
        <v>0</v>
      </c>
      <c r="R21" s="18">
        <v>0</v>
      </c>
      <c r="S21" s="18">
        <v>2160792.368322521</v>
      </c>
      <c r="T21" s="18">
        <v>0</v>
      </c>
      <c r="U21" s="18">
        <v>0</v>
      </c>
      <c r="V21" s="18">
        <v>0</v>
      </c>
      <c r="W21" s="18">
        <v>0</v>
      </c>
      <c r="X21" s="18">
        <v>0</v>
      </c>
      <c r="Y21" s="18">
        <v>0</v>
      </c>
      <c r="Z21" s="18">
        <v>0</v>
      </c>
      <c r="AA21" s="18">
        <v>0</v>
      </c>
      <c r="AB21" s="18">
        <v>47299.668313602728</v>
      </c>
      <c r="AC21" s="18">
        <v>0</v>
      </c>
      <c r="AD21" s="18">
        <v>20960.115592963248</v>
      </c>
      <c r="AE21" s="18">
        <v>173.10164736814875</v>
      </c>
      <c r="AF21" s="18">
        <v>0</v>
      </c>
      <c r="AG21" s="18">
        <v>0</v>
      </c>
      <c r="AH21" s="18">
        <v>103649.69274732542</v>
      </c>
      <c r="AI21" s="18">
        <v>270.26923923894708</v>
      </c>
      <c r="AJ21" s="18">
        <v>0</v>
      </c>
      <c r="AK21" s="19">
        <v>0</v>
      </c>
      <c r="AL21" s="20">
        <v>2334739.3015533611</v>
      </c>
      <c r="AM21" s="22">
        <v>0</v>
      </c>
      <c r="AN21" s="18">
        <v>396362.39350899094</v>
      </c>
      <c r="AO21" s="18">
        <v>0</v>
      </c>
      <c r="AP21" s="18">
        <v>8248.6897296460957</v>
      </c>
      <c r="AQ21" s="18">
        <v>390069.38461661234</v>
      </c>
      <c r="AR21" s="18">
        <v>45654.918004821287</v>
      </c>
      <c r="AS21" s="20">
        <v>840335.38586007035</v>
      </c>
      <c r="AT21" s="20">
        <v>3175074.6874134326</v>
      </c>
      <c r="AU21" s="20">
        <v>2425548.2508867481</v>
      </c>
      <c r="AV21" s="19">
        <v>778672.84632877551</v>
      </c>
      <c r="AW21" s="20">
        <v>4044556.483075595</v>
      </c>
      <c r="AX21" s="20">
        <v>6379295.7846289556</v>
      </c>
      <c r="AY21" s="19">
        <v>-1693054.5235089357</v>
      </c>
      <c r="AZ21" s="19">
        <v>-176933.2534134849</v>
      </c>
      <c r="BA21" s="20">
        <v>2174568.7061531739</v>
      </c>
      <c r="BB21" s="20">
        <v>4509308.007706535</v>
      </c>
      <c r="BC21" s="21">
        <v>16</v>
      </c>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row>
    <row r="22" spans="1:164" ht="24.75" customHeight="1">
      <c r="A22" s="16" t="s">
        <v>16</v>
      </c>
      <c r="B22" s="17" t="s">
        <v>67</v>
      </c>
      <c r="C22" s="18">
        <v>204.54044236538161</v>
      </c>
      <c r="D22" s="18">
        <v>3.2636723400877685E-2</v>
      </c>
      <c r="E22" s="18">
        <v>9.7853855248771299E-2</v>
      </c>
      <c r="F22" s="18">
        <v>5.6777678124670139</v>
      </c>
      <c r="G22" s="18">
        <v>0.8209279918796718</v>
      </c>
      <c r="H22" s="18">
        <v>18.315112167799541</v>
      </c>
      <c r="I22" s="18">
        <v>49.414204071381135</v>
      </c>
      <c r="J22" s="18">
        <v>0.90607442964216922</v>
      </c>
      <c r="K22" s="18">
        <v>5.4922029684449525</v>
      </c>
      <c r="L22" s="18">
        <v>3.1752475088831202</v>
      </c>
      <c r="M22" s="18">
        <v>2.1582471676804733</v>
      </c>
      <c r="N22" s="18">
        <v>16.037962822372201</v>
      </c>
      <c r="O22" s="18">
        <v>13937.841265521125</v>
      </c>
      <c r="P22" s="18">
        <v>867.07139737879243</v>
      </c>
      <c r="Q22" s="18">
        <v>826.37115682512899</v>
      </c>
      <c r="R22" s="18">
        <v>154.84687600481442</v>
      </c>
      <c r="S22" s="18">
        <v>2505.2438929734299</v>
      </c>
      <c r="T22" s="18">
        <v>2518.6922100589354</v>
      </c>
      <c r="U22" s="18">
        <v>848.69462391578577</v>
      </c>
      <c r="V22" s="18">
        <v>413.23587068244905</v>
      </c>
      <c r="W22" s="18">
        <v>0</v>
      </c>
      <c r="X22" s="18">
        <v>41.622714904030587</v>
      </c>
      <c r="Y22" s="18">
        <v>5453.8428530919746</v>
      </c>
      <c r="Z22" s="18">
        <v>140.14057425364115</v>
      </c>
      <c r="AA22" s="18">
        <v>24.640762019873399</v>
      </c>
      <c r="AB22" s="18">
        <v>91.293670502645313</v>
      </c>
      <c r="AC22" s="18">
        <v>972.31859713249946</v>
      </c>
      <c r="AD22" s="18">
        <v>1017.752874836517</v>
      </c>
      <c r="AE22" s="18">
        <v>55.580001845208301</v>
      </c>
      <c r="AF22" s="18">
        <v>25113.415250616796</v>
      </c>
      <c r="AG22" s="18">
        <v>4.5577441923128283</v>
      </c>
      <c r="AH22" s="18">
        <v>3357.2226780786923</v>
      </c>
      <c r="AI22" s="18">
        <v>1196.3752300431424</v>
      </c>
      <c r="AJ22" s="18">
        <v>0</v>
      </c>
      <c r="AK22" s="19">
        <v>0</v>
      </c>
      <c r="AL22" s="20">
        <v>59847.428924762375</v>
      </c>
      <c r="AM22" s="22">
        <v>966.31182227797535</v>
      </c>
      <c r="AN22" s="18">
        <v>87897.723205133792</v>
      </c>
      <c r="AO22" s="18">
        <v>1.7700782104681025</v>
      </c>
      <c r="AP22" s="18">
        <v>7159.3685992004657</v>
      </c>
      <c r="AQ22" s="18">
        <v>123142.60267916875</v>
      </c>
      <c r="AR22" s="18">
        <v>-402.9497107498438</v>
      </c>
      <c r="AS22" s="20">
        <v>218764.82667324159</v>
      </c>
      <c r="AT22" s="20">
        <v>278612.25559800398</v>
      </c>
      <c r="AU22" s="20">
        <v>142411.12420844036</v>
      </c>
      <c r="AV22" s="19">
        <v>37630.394269694094</v>
      </c>
      <c r="AW22" s="20">
        <v>398806.3451513761</v>
      </c>
      <c r="AX22" s="20">
        <v>458653.77407613851</v>
      </c>
      <c r="AY22" s="19">
        <v>-149470.67278282589</v>
      </c>
      <c r="AZ22" s="19">
        <v>-115316.24660057397</v>
      </c>
      <c r="BA22" s="20">
        <v>134019.42576797621</v>
      </c>
      <c r="BB22" s="20">
        <v>193866.85469273859</v>
      </c>
      <c r="BC22" s="21">
        <v>17</v>
      </c>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row>
    <row r="23" spans="1:164" ht="24.75" customHeight="1">
      <c r="A23" s="16" t="s">
        <v>17</v>
      </c>
      <c r="B23" s="17" t="s">
        <v>68</v>
      </c>
      <c r="C23" s="18">
        <v>1078.4692604053016</v>
      </c>
      <c r="D23" s="18">
        <v>457.88944304570413</v>
      </c>
      <c r="E23" s="18">
        <v>70.963863094138347</v>
      </c>
      <c r="F23" s="18">
        <v>59527.187436600441</v>
      </c>
      <c r="G23" s="18">
        <v>1966.4450091290148</v>
      </c>
      <c r="H23" s="18">
        <v>10544.118798413068</v>
      </c>
      <c r="I23" s="18">
        <v>63998.309676822428</v>
      </c>
      <c r="J23" s="18">
        <v>1483.9708851812975</v>
      </c>
      <c r="K23" s="18">
        <v>5536.7202616455161</v>
      </c>
      <c r="L23" s="18">
        <v>9339.8172171249644</v>
      </c>
      <c r="M23" s="18">
        <v>9657.6286240262962</v>
      </c>
      <c r="N23" s="18">
        <v>4409.6634143639385</v>
      </c>
      <c r="O23" s="18">
        <v>52665.890107319101</v>
      </c>
      <c r="P23" s="18">
        <v>34684.648605734576</v>
      </c>
      <c r="Q23" s="18">
        <v>36338.15159020108</v>
      </c>
      <c r="R23" s="18">
        <v>32260.842657931924</v>
      </c>
      <c r="S23" s="18">
        <v>161970.88977631897</v>
      </c>
      <c r="T23" s="18">
        <v>6425.5238551694783</v>
      </c>
      <c r="U23" s="18">
        <v>178223.64267910307</v>
      </c>
      <c r="V23" s="18">
        <v>58771.624931161619</v>
      </c>
      <c r="W23" s="18">
        <v>15802.162275496974</v>
      </c>
      <c r="X23" s="18">
        <v>15801.116165605403</v>
      </c>
      <c r="Y23" s="18">
        <v>59065.128268992674</v>
      </c>
      <c r="Z23" s="18">
        <v>42096.572760515774</v>
      </c>
      <c r="AA23" s="18">
        <v>2573.1702738309446</v>
      </c>
      <c r="AB23" s="18">
        <v>13865.590716603429</v>
      </c>
      <c r="AC23" s="18">
        <v>41369.034978738848</v>
      </c>
      <c r="AD23" s="18">
        <v>31067.913248574012</v>
      </c>
      <c r="AE23" s="18">
        <v>120821.15933568224</v>
      </c>
      <c r="AF23" s="18">
        <v>18064.124357012493</v>
      </c>
      <c r="AG23" s="18">
        <v>9498.1414941662351</v>
      </c>
      <c r="AH23" s="18">
        <v>62568.089290829521</v>
      </c>
      <c r="AI23" s="18">
        <v>32995.783336100052</v>
      </c>
      <c r="AJ23" s="18">
        <v>15212.218450773802</v>
      </c>
      <c r="AK23" s="19">
        <v>2964.4298096207394</v>
      </c>
      <c r="AL23" s="20">
        <v>1213177.0328553356</v>
      </c>
      <c r="AM23" s="22">
        <v>14127.627319132473</v>
      </c>
      <c r="AN23" s="18">
        <v>280649.29608500656</v>
      </c>
      <c r="AO23" s="18">
        <v>144.1462427169424</v>
      </c>
      <c r="AP23" s="18">
        <v>5057.9375648662526</v>
      </c>
      <c r="AQ23" s="18">
        <v>56452.98998638567</v>
      </c>
      <c r="AR23" s="18">
        <v>3707.2103818499363</v>
      </c>
      <c r="AS23" s="20">
        <v>360139.20757995773</v>
      </c>
      <c r="AT23" s="20">
        <v>1573316.2404352932</v>
      </c>
      <c r="AU23" s="20">
        <v>664018.22867418476</v>
      </c>
      <c r="AV23" s="19">
        <v>80041.789466898772</v>
      </c>
      <c r="AW23" s="20">
        <v>1104199.2257210414</v>
      </c>
      <c r="AX23" s="20">
        <v>2317376.2585763768</v>
      </c>
      <c r="AY23" s="19">
        <v>-1015097.7801272485</v>
      </c>
      <c r="AZ23" s="19">
        <v>-245977.8908791182</v>
      </c>
      <c r="BA23" s="20">
        <v>-156876.44528532538</v>
      </c>
      <c r="BB23" s="20">
        <v>1056300.5875700095</v>
      </c>
      <c r="BC23" s="21">
        <v>18</v>
      </c>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row>
    <row r="24" spans="1:164" ht="24.75" customHeight="1">
      <c r="A24" s="16" t="s">
        <v>18</v>
      </c>
      <c r="B24" s="17" t="s">
        <v>69</v>
      </c>
      <c r="C24" s="18">
        <v>283.66697995852115</v>
      </c>
      <c r="D24" s="18">
        <v>8.3338356025976346</v>
      </c>
      <c r="E24" s="18">
        <v>42.214158563003771</v>
      </c>
      <c r="F24" s="18">
        <v>1986.3511728272431</v>
      </c>
      <c r="G24" s="18">
        <v>121.64423746326148</v>
      </c>
      <c r="H24" s="18">
        <v>1334.8754520899638</v>
      </c>
      <c r="I24" s="18">
        <v>8442.5495497277952</v>
      </c>
      <c r="J24" s="18">
        <v>1061.1801438369255</v>
      </c>
      <c r="K24" s="18">
        <v>1451.2646114069641</v>
      </c>
      <c r="L24" s="18">
        <v>3433.3128845532119</v>
      </c>
      <c r="M24" s="18">
        <v>653.41802788239454</v>
      </c>
      <c r="N24" s="18">
        <v>2018.1574276997289</v>
      </c>
      <c r="O24" s="18">
        <v>3590.036370534976</v>
      </c>
      <c r="P24" s="18">
        <v>1530.8180532127667</v>
      </c>
      <c r="Q24" s="18">
        <v>1232.7195644927999</v>
      </c>
      <c r="R24" s="18">
        <v>1682.6158783250785</v>
      </c>
      <c r="S24" s="18">
        <v>3378.1002999876355</v>
      </c>
      <c r="T24" s="18">
        <v>446.23059340342502</v>
      </c>
      <c r="U24" s="18">
        <v>2066.2595154823543</v>
      </c>
      <c r="V24" s="18">
        <v>3846.1307637112382</v>
      </c>
      <c r="W24" s="18">
        <v>38667.972938013401</v>
      </c>
      <c r="X24" s="18">
        <v>7380.5625527412139</v>
      </c>
      <c r="Y24" s="18">
        <v>15810.681388655838</v>
      </c>
      <c r="Z24" s="18">
        <v>4139.0667067906361</v>
      </c>
      <c r="AA24" s="18">
        <v>140797.23448258301</v>
      </c>
      <c r="AB24" s="18">
        <v>20376.45437263462</v>
      </c>
      <c r="AC24" s="18">
        <v>6973.4940954504382</v>
      </c>
      <c r="AD24" s="18">
        <v>11685.791360334724</v>
      </c>
      <c r="AE24" s="18">
        <v>20470.38277534557</v>
      </c>
      <c r="AF24" s="18">
        <v>8219.9650705441436</v>
      </c>
      <c r="AG24" s="18">
        <v>211.81602538285199</v>
      </c>
      <c r="AH24" s="18">
        <v>4596.0708999508843</v>
      </c>
      <c r="AI24" s="18">
        <v>9430.736024516691</v>
      </c>
      <c r="AJ24" s="18">
        <v>0</v>
      </c>
      <c r="AK24" s="19">
        <v>0</v>
      </c>
      <c r="AL24" s="20">
        <v>327370.10821370577</v>
      </c>
      <c r="AM24" s="22">
        <v>0</v>
      </c>
      <c r="AN24" s="18">
        <v>0</v>
      </c>
      <c r="AO24" s="18">
        <v>0</v>
      </c>
      <c r="AP24" s="18">
        <v>725501.02527921507</v>
      </c>
      <c r="AQ24" s="18">
        <v>2748489.9747207849</v>
      </c>
      <c r="AR24" s="18">
        <v>0</v>
      </c>
      <c r="AS24" s="20">
        <v>3473991</v>
      </c>
      <c r="AT24" s="20">
        <v>3801361.1082137059</v>
      </c>
      <c r="AU24" s="20">
        <v>0</v>
      </c>
      <c r="AV24" s="19">
        <v>0</v>
      </c>
      <c r="AW24" s="20">
        <v>3473991</v>
      </c>
      <c r="AX24" s="20">
        <v>3801361.1082137059</v>
      </c>
      <c r="AY24" s="19">
        <v>0</v>
      </c>
      <c r="AZ24" s="19">
        <v>0</v>
      </c>
      <c r="BA24" s="20">
        <v>3473991</v>
      </c>
      <c r="BB24" s="20">
        <v>3801361.1082137059</v>
      </c>
      <c r="BC24" s="21">
        <v>19</v>
      </c>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row>
    <row r="25" spans="1:164" ht="24.75" customHeight="1">
      <c r="A25" s="16" t="s">
        <v>19</v>
      </c>
      <c r="B25" s="17" t="s">
        <v>70</v>
      </c>
      <c r="C25" s="18">
        <v>787.67934628407784</v>
      </c>
      <c r="D25" s="18">
        <v>24.978770524479522</v>
      </c>
      <c r="E25" s="18">
        <v>174.80516429852321</v>
      </c>
      <c r="F25" s="18">
        <v>25991.369776351163</v>
      </c>
      <c r="G25" s="18">
        <v>780.57040338897878</v>
      </c>
      <c r="H25" s="18">
        <v>4657.0866872582283</v>
      </c>
      <c r="I25" s="18">
        <v>62509.33538819079</v>
      </c>
      <c r="J25" s="18">
        <v>24779.249353520012</v>
      </c>
      <c r="K25" s="18">
        <v>8119.0850383013176</v>
      </c>
      <c r="L25" s="18">
        <v>32531.712248511692</v>
      </c>
      <c r="M25" s="18">
        <v>6594.9137055789661</v>
      </c>
      <c r="N25" s="18">
        <v>9529.7171583848012</v>
      </c>
      <c r="O25" s="18">
        <v>21306.441107566716</v>
      </c>
      <c r="P25" s="18">
        <v>7902.3307300776769</v>
      </c>
      <c r="Q25" s="18">
        <v>5726.4714431305138</v>
      </c>
      <c r="R25" s="18">
        <v>21150.661976203501</v>
      </c>
      <c r="S25" s="18">
        <v>42261.264771580325</v>
      </c>
      <c r="T25" s="18">
        <v>1862.4698396162423</v>
      </c>
      <c r="U25" s="18">
        <v>15367.482459398687</v>
      </c>
      <c r="V25" s="18">
        <v>13983.82852091351</v>
      </c>
      <c r="W25" s="18">
        <v>42314.038620660314</v>
      </c>
      <c r="X25" s="18">
        <v>24517.897993899951</v>
      </c>
      <c r="Y25" s="18">
        <v>106791.92325392779</v>
      </c>
      <c r="Z25" s="18">
        <v>6519.9862327390802</v>
      </c>
      <c r="AA25" s="18">
        <v>15021.228590204639</v>
      </c>
      <c r="AB25" s="18">
        <v>55158.861397738976</v>
      </c>
      <c r="AC25" s="18">
        <v>20153.25454525464</v>
      </c>
      <c r="AD25" s="18">
        <v>16208.309954220254</v>
      </c>
      <c r="AE25" s="18">
        <v>90865.247821248282</v>
      </c>
      <c r="AF25" s="18">
        <v>35347.86440285141</v>
      </c>
      <c r="AG25" s="18">
        <v>743.33773978378235</v>
      </c>
      <c r="AH25" s="18">
        <v>16736.921254624976</v>
      </c>
      <c r="AI25" s="18">
        <v>79536.767141860502</v>
      </c>
      <c r="AJ25" s="18">
        <v>0</v>
      </c>
      <c r="AK25" s="19">
        <v>4108.468408440347</v>
      </c>
      <c r="AL25" s="20">
        <v>820065.56124653528</v>
      </c>
      <c r="AM25" s="22">
        <v>266.45367977768007</v>
      </c>
      <c r="AN25" s="18">
        <v>491019.71818765532</v>
      </c>
      <c r="AO25" s="18">
        <v>0</v>
      </c>
      <c r="AP25" s="18">
        <v>0</v>
      </c>
      <c r="AQ25" s="18">
        <v>0</v>
      </c>
      <c r="AR25" s="18">
        <v>0</v>
      </c>
      <c r="AS25" s="20">
        <v>491286.171867433</v>
      </c>
      <c r="AT25" s="20">
        <v>1311351.7331139683</v>
      </c>
      <c r="AU25" s="20">
        <v>346851.99413176579</v>
      </c>
      <c r="AV25" s="19">
        <v>16</v>
      </c>
      <c r="AW25" s="20">
        <v>838154.1659991988</v>
      </c>
      <c r="AX25" s="20">
        <v>1658219.7272457341</v>
      </c>
      <c r="AY25" s="19">
        <v>-325103.24846505729</v>
      </c>
      <c r="AZ25" s="19">
        <v>-51.052564575638918</v>
      </c>
      <c r="BA25" s="20">
        <v>512999.86496956588</v>
      </c>
      <c r="BB25" s="20">
        <v>1333065.4262161013</v>
      </c>
      <c r="BC25" s="21">
        <v>20</v>
      </c>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row>
    <row r="26" spans="1:164" ht="24.75" customHeight="1">
      <c r="A26" s="16" t="s">
        <v>20</v>
      </c>
      <c r="B26" s="17" t="s">
        <v>71</v>
      </c>
      <c r="C26" s="18">
        <v>187.34991573336487</v>
      </c>
      <c r="D26" s="18">
        <v>3.1445589503981193</v>
      </c>
      <c r="E26" s="18">
        <v>21.938985442764022</v>
      </c>
      <c r="F26" s="18">
        <v>7060.8531843775472</v>
      </c>
      <c r="G26" s="18">
        <v>116.63213728424704</v>
      </c>
      <c r="H26" s="18">
        <v>647.46757034485483</v>
      </c>
      <c r="I26" s="18">
        <v>15777.560487530607</v>
      </c>
      <c r="J26" s="18">
        <v>1495.6913576982288</v>
      </c>
      <c r="K26" s="18">
        <v>1566.4331143478391</v>
      </c>
      <c r="L26" s="18">
        <v>1947.7148578089411</v>
      </c>
      <c r="M26" s="18">
        <v>613.45735551302823</v>
      </c>
      <c r="N26" s="18">
        <v>821.51709935174938</v>
      </c>
      <c r="O26" s="18">
        <v>5043.8517873254204</v>
      </c>
      <c r="P26" s="18">
        <v>1218.238361355626</v>
      </c>
      <c r="Q26" s="18">
        <v>831.46814471883613</v>
      </c>
      <c r="R26" s="18">
        <v>1783.4467079073229</v>
      </c>
      <c r="S26" s="18">
        <v>5828.312036036079</v>
      </c>
      <c r="T26" s="18">
        <v>563.23358745815074</v>
      </c>
      <c r="U26" s="18">
        <v>2661.0353646953195</v>
      </c>
      <c r="V26" s="18">
        <v>8777.3005602260164</v>
      </c>
      <c r="W26" s="18">
        <v>7923.5151980087912</v>
      </c>
      <c r="X26" s="18">
        <v>4712.6055366300561</v>
      </c>
      <c r="Y26" s="18">
        <v>20016.207112799231</v>
      </c>
      <c r="Z26" s="18">
        <v>5810.2927879378231</v>
      </c>
      <c r="AA26" s="18">
        <v>2020.6183934001053</v>
      </c>
      <c r="AB26" s="18">
        <v>19700.355207008008</v>
      </c>
      <c r="AC26" s="18">
        <v>8868.5193221184436</v>
      </c>
      <c r="AD26" s="18">
        <v>31492.641462627624</v>
      </c>
      <c r="AE26" s="18">
        <v>35421.366213178255</v>
      </c>
      <c r="AF26" s="18">
        <v>29836.540767704675</v>
      </c>
      <c r="AG26" s="18">
        <v>552.29283690864031</v>
      </c>
      <c r="AH26" s="18">
        <v>4593.5891742089461</v>
      </c>
      <c r="AI26" s="18">
        <v>76252.22058750625</v>
      </c>
      <c r="AJ26" s="18">
        <v>0</v>
      </c>
      <c r="AK26" s="19">
        <v>6300.6030369228629</v>
      </c>
      <c r="AL26" s="20">
        <v>310468.01481106598</v>
      </c>
      <c r="AM26" s="22">
        <v>186.80532279877957</v>
      </c>
      <c r="AN26" s="18">
        <v>198767.9127713934</v>
      </c>
      <c r="AO26" s="18">
        <v>57349.19209019038</v>
      </c>
      <c r="AP26" s="18">
        <v>0</v>
      </c>
      <c r="AQ26" s="18">
        <v>0</v>
      </c>
      <c r="AR26" s="18">
        <v>0</v>
      </c>
      <c r="AS26" s="20">
        <v>256303.91018438255</v>
      </c>
      <c r="AT26" s="20">
        <v>566771.92499544844</v>
      </c>
      <c r="AU26" s="20">
        <v>18640.19221761038</v>
      </c>
      <c r="AV26" s="19">
        <v>5</v>
      </c>
      <c r="AW26" s="20">
        <v>274949.10240199295</v>
      </c>
      <c r="AX26" s="20">
        <v>585417.11721305887</v>
      </c>
      <c r="AY26" s="19">
        <v>-31462.169574385938</v>
      </c>
      <c r="AZ26" s="19">
        <v>-121.40054848235285</v>
      </c>
      <c r="BA26" s="20">
        <v>243365.53227912466</v>
      </c>
      <c r="BB26" s="20">
        <v>553833.54709019035</v>
      </c>
      <c r="BC26" s="21">
        <v>21</v>
      </c>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row>
    <row r="27" spans="1:164" ht="24.75" customHeight="1">
      <c r="A27" s="16" t="s">
        <v>21</v>
      </c>
      <c r="B27" s="17" t="s">
        <v>72</v>
      </c>
      <c r="C27" s="18">
        <v>4580.8447855872018</v>
      </c>
      <c r="D27" s="18">
        <v>1036.0630239663453</v>
      </c>
      <c r="E27" s="18">
        <v>185.0992939893128</v>
      </c>
      <c r="F27" s="18">
        <v>162137.73752575536</v>
      </c>
      <c r="G27" s="18">
        <v>4560.2138040512646</v>
      </c>
      <c r="H27" s="18">
        <v>32578.783495665437</v>
      </c>
      <c r="I27" s="18">
        <v>109937.7500024683</v>
      </c>
      <c r="J27" s="18">
        <v>27589.257658805902</v>
      </c>
      <c r="K27" s="18">
        <v>15064.05502877957</v>
      </c>
      <c r="L27" s="18">
        <v>45722.52721557636</v>
      </c>
      <c r="M27" s="18">
        <v>10787.812321972602</v>
      </c>
      <c r="N27" s="18">
        <v>29853.696155645768</v>
      </c>
      <c r="O27" s="18">
        <v>145327.79197431525</v>
      </c>
      <c r="P27" s="18">
        <v>56187.0944902212</v>
      </c>
      <c r="Q27" s="18">
        <v>50645.146040449341</v>
      </c>
      <c r="R27" s="18">
        <v>34598.311848269928</v>
      </c>
      <c r="S27" s="18">
        <v>209240.3533583837</v>
      </c>
      <c r="T27" s="18">
        <v>10362.167554548543</v>
      </c>
      <c r="U27" s="18">
        <v>69185.852682642231</v>
      </c>
      <c r="V27" s="18">
        <v>251667.71018909154</v>
      </c>
      <c r="W27" s="18">
        <v>39373.21615571974</v>
      </c>
      <c r="X27" s="18">
        <v>11210.389133700934</v>
      </c>
      <c r="Y27" s="18">
        <v>75021.990948244944</v>
      </c>
      <c r="Z27" s="18">
        <v>12266.891870587149</v>
      </c>
      <c r="AA27" s="18">
        <v>6319.2446799594327</v>
      </c>
      <c r="AB27" s="18">
        <v>90388.54032152654</v>
      </c>
      <c r="AC27" s="18">
        <v>32056.416719713074</v>
      </c>
      <c r="AD27" s="18">
        <v>19363.486752805376</v>
      </c>
      <c r="AE27" s="18">
        <v>88525.630236303841</v>
      </c>
      <c r="AF27" s="18">
        <v>159515.38698239665</v>
      </c>
      <c r="AG27" s="18">
        <v>6545.7926095095336</v>
      </c>
      <c r="AH27" s="18">
        <v>105604.89728868713</v>
      </c>
      <c r="AI27" s="18">
        <v>231332.39367027071</v>
      </c>
      <c r="AJ27" s="18">
        <v>19521.546944307749</v>
      </c>
      <c r="AK27" s="19">
        <v>4071.5672908676543</v>
      </c>
      <c r="AL27" s="20">
        <v>2172365.6600547852</v>
      </c>
      <c r="AM27" s="22">
        <v>91829.77899722915</v>
      </c>
      <c r="AN27" s="18">
        <v>3477054.4517393978</v>
      </c>
      <c r="AO27" s="18">
        <v>331.79008157871601</v>
      </c>
      <c r="AP27" s="18">
        <v>21873.70660382857</v>
      </c>
      <c r="AQ27" s="18">
        <v>706538.2152931256</v>
      </c>
      <c r="AR27" s="18">
        <v>0</v>
      </c>
      <c r="AS27" s="20">
        <v>4297627.9427151596</v>
      </c>
      <c r="AT27" s="20">
        <v>6469993.6027699448</v>
      </c>
      <c r="AU27" s="20">
        <v>450238.789643734</v>
      </c>
      <c r="AV27" s="19">
        <v>274237.95842062571</v>
      </c>
      <c r="AW27" s="20">
        <v>5022104.6907795193</v>
      </c>
      <c r="AX27" s="20">
        <v>7194470.3508343045</v>
      </c>
      <c r="AY27" s="19">
        <v>-2438026.5553045883</v>
      </c>
      <c r="AZ27" s="19">
        <v>-33245.326176204195</v>
      </c>
      <c r="BA27" s="20">
        <v>2550832.8092987267</v>
      </c>
      <c r="BB27" s="20">
        <v>4723198.4693535119</v>
      </c>
      <c r="BC27" s="21">
        <v>22</v>
      </c>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row>
    <row r="28" spans="1:164" ht="24.75" customHeight="1">
      <c r="A28" s="16" t="s">
        <v>22</v>
      </c>
      <c r="B28" s="17" t="s">
        <v>73</v>
      </c>
      <c r="C28" s="18">
        <v>1512.0926414336432</v>
      </c>
      <c r="D28" s="18">
        <v>521.55672625089164</v>
      </c>
      <c r="E28" s="18">
        <v>737.82275175093127</v>
      </c>
      <c r="F28" s="18">
        <v>18931.008673282595</v>
      </c>
      <c r="G28" s="18">
        <v>2300.7152353546148</v>
      </c>
      <c r="H28" s="18">
        <v>6803.667214900639</v>
      </c>
      <c r="I28" s="18">
        <v>37483.75417726962</v>
      </c>
      <c r="J28" s="18">
        <v>17509.842172078697</v>
      </c>
      <c r="K28" s="18">
        <v>8502.5771238101624</v>
      </c>
      <c r="L28" s="18">
        <v>10597.86078720902</v>
      </c>
      <c r="M28" s="18">
        <v>6410.9967085943399</v>
      </c>
      <c r="N28" s="18">
        <v>8039.0710594808215</v>
      </c>
      <c r="O28" s="18">
        <v>31827.094108460049</v>
      </c>
      <c r="P28" s="18">
        <v>7623.7169281575761</v>
      </c>
      <c r="Q28" s="18">
        <v>9219.3868258615566</v>
      </c>
      <c r="R28" s="18">
        <v>8866.2398535527645</v>
      </c>
      <c r="S28" s="18">
        <v>31278.106485165339</v>
      </c>
      <c r="T28" s="18">
        <v>4358.1138156827155</v>
      </c>
      <c r="U28" s="18">
        <v>22015.236586862651</v>
      </c>
      <c r="V28" s="18">
        <v>50693.719128075631</v>
      </c>
      <c r="W28" s="18">
        <v>39435.208678698094</v>
      </c>
      <c r="X28" s="18">
        <v>4567.2296773881808</v>
      </c>
      <c r="Y28" s="18">
        <v>252994.01512117678</v>
      </c>
      <c r="Z28" s="18">
        <v>197244.84611187637</v>
      </c>
      <c r="AA28" s="18">
        <v>339070.35635842872</v>
      </c>
      <c r="AB28" s="18">
        <v>152693.87901814046</v>
      </c>
      <c r="AC28" s="18">
        <v>38279.636108414721</v>
      </c>
      <c r="AD28" s="18">
        <v>4486.4210009003937</v>
      </c>
      <c r="AE28" s="18">
        <v>50283.801500390757</v>
      </c>
      <c r="AF28" s="18">
        <v>36814.982090745158</v>
      </c>
      <c r="AG28" s="18">
        <v>3263.5451600273777</v>
      </c>
      <c r="AH28" s="18">
        <v>113400.63241397362</v>
      </c>
      <c r="AI28" s="18">
        <v>49253.053461247742</v>
      </c>
      <c r="AJ28" s="18">
        <v>0</v>
      </c>
      <c r="AK28" s="19">
        <v>139424.90631761105</v>
      </c>
      <c r="AL28" s="20">
        <v>1706445.0920222541</v>
      </c>
      <c r="AM28" s="22">
        <v>14.387347720177107</v>
      </c>
      <c r="AN28" s="18">
        <v>862359.526275879</v>
      </c>
      <c r="AO28" s="18">
        <v>0</v>
      </c>
      <c r="AP28" s="18">
        <v>0</v>
      </c>
      <c r="AQ28" s="18">
        <v>0</v>
      </c>
      <c r="AR28" s="18">
        <v>0</v>
      </c>
      <c r="AS28" s="20">
        <v>862373.9136235991</v>
      </c>
      <c r="AT28" s="20">
        <v>2568819.005645853</v>
      </c>
      <c r="AU28" s="20">
        <v>0</v>
      </c>
      <c r="AV28" s="19">
        <v>21687.426569361778</v>
      </c>
      <c r="AW28" s="20">
        <v>884061.34019296092</v>
      </c>
      <c r="AX28" s="20">
        <v>2590506.4322152147</v>
      </c>
      <c r="AY28" s="19">
        <v>-585773.48309880774</v>
      </c>
      <c r="AZ28" s="19">
        <v>-24104.611202356831</v>
      </c>
      <c r="BA28" s="20">
        <v>274183.24589179631</v>
      </c>
      <c r="BB28" s="20">
        <v>1980628.3379140503</v>
      </c>
      <c r="BC28" s="21">
        <v>23</v>
      </c>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row>
    <row r="29" spans="1:164" ht="24.75" customHeight="1">
      <c r="A29" s="16" t="s">
        <v>23</v>
      </c>
      <c r="B29" s="17" t="s">
        <v>74</v>
      </c>
      <c r="C29" s="18">
        <v>100.4584278421458</v>
      </c>
      <c r="D29" s="18">
        <v>17.823416608060889</v>
      </c>
      <c r="E29" s="18">
        <v>80.963189627105265</v>
      </c>
      <c r="F29" s="18">
        <v>3685.9488881058019</v>
      </c>
      <c r="G29" s="18">
        <v>194.62897912451962</v>
      </c>
      <c r="H29" s="18">
        <v>1387.3670970194098</v>
      </c>
      <c r="I29" s="18">
        <v>7109.1053603470127</v>
      </c>
      <c r="J29" s="18">
        <v>1105.8063743718249</v>
      </c>
      <c r="K29" s="18">
        <v>1204.1317489509643</v>
      </c>
      <c r="L29" s="18">
        <v>1865.9579459761301</v>
      </c>
      <c r="M29" s="18">
        <v>431.18178022242449</v>
      </c>
      <c r="N29" s="18">
        <v>2260.449138293995</v>
      </c>
      <c r="O29" s="18">
        <v>6546.8333526711531</v>
      </c>
      <c r="P29" s="18">
        <v>2729.2993264680063</v>
      </c>
      <c r="Q29" s="18">
        <v>1600.7303587247511</v>
      </c>
      <c r="R29" s="18">
        <v>1401.5857540079121</v>
      </c>
      <c r="S29" s="18">
        <v>3757.8369250557475</v>
      </c>
      <c r="T29" s="18">
        <v>586.09718849839851</v>
      </c>
      <c r="U29" s="18">
        <v>3248.3212882463836</v>
      </c>
      <c r="V29" s="18">
        <v>11014.280666152614</v>
      </c>
      <c r="W29" s="18">
        <v>14737.591877614719</v>
      </c>
      <c r="X29" s="18">
        <v>1553.4082792260645</v>
      </c>
      <c r="Y29" s="18">
        <v>132950.98124353</v>
      </c>
      <c r="Z29" s="18">
        <v>29619.324358997284</v>
      </c>
      <c r="AA29" s="18">
        <v>33371.053757951413</v>
      </c>
      <c r="AB29" s="18">
        <v>70825.387211027701</v>
      </c>
      <c r="AC29" s="18">
        <v>72680.645724919479</v>
      </c>
      <c r="AD29" s="18">
        <v>1352.0924164505279</v>
      </c>
      <c r="AE29" s="18">
        <v>50169.382083777062</v>
      </c>
      <c r="AF29" s="18">
        <v>18373.664747749477</v>
      </c>
      <c r="AG29" s="18">
        <v>3681.13793379139</v>
      </c>
      <c r="AH29" s="18">
        <v>17330.349450503309</v>
      </c>
      <c r="AI29" s="18">
        <v>53123.072263311529</v>
      </c>
      <c r="AJ29" s="18">
        <v>0</v>
      </c>
      <c r="AK29" s="19">
        <v>810.35140708238316</v>
      </c>
      <c r="AL29" s="20">
        <v>550907.24996224674</v>
      </c>
      <c r="AM29" s="22">
        <v>0</v>
      </c>
      <c r="AN29" s="18">
        <v>5285704.2480896851</v>
      </c>
      <c r="AO29" s="18">
        <v>3424.661231310452</v>
      </c>
      <c r="AP29" s="18">
        <v>0</v>
      </c>
      <c r="AQ29" s="18">
        <v>0</v>
      </c>
      <c r="AR29" s="18">
        <v>0</v>
      </c>
      <c r="AS29" s="20">
        <v>5289128.9093209952</v>
      </c>
      <c r="AT29" s="20">
        <v>5840036.1592832422</v>
      </c>
      <c r="AU29" s="20">
        <v>72845.610722602403</v>
      </c>
      <c r="AV29" s="19">
        <v>6</v>
      </c>
      <c r="AW29" s="20">
        <v>5361980.5200435976</v>
      </c>
      <c r="AX29" s="20">
        <v>5912887.7700058445</v>
      </c>
      <c r="AY29" s="19">
        <v>0</v>
      </c>
      <c r="AZ29" s="19">
        <v>-127.34218854843105</v>
      </c>
      <c r="BA29" s="20">
        <v>5361853.1778550493</v>
      </c>
      <c r="BB29" s="20">
        <v>5912760.4278172962</v>
      </c>
      <c r="BC29" s="21">
        <v>24</v>
      </c>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row>
    <row r="30" spans="1:164" ht="24.75" customHeight="1">
      <c r="A30" s="16" t="s">
        <v>24</v>
      </c>
      <c r="B30" s="17" t="s">
        <v>75</v>
      </c>
      <c r="C30" s="18">
        <v>5214.8057344301487</v>
      </c>
      <c r="D30" s="18">
        <v>742.70431892373063</v>
      </c>
      <c r="E30" s="18">
        <v>3167.2200390549383</v>
      </c>
      <c r="F30" s="18">
        <v>75339.169846103614</v>
      </c>
      <c r="G30" s="18">
        <v>1348.1347754654041</v>
      </c>
      <c r="H30" s="18">
        <v>15524.956892845881</v>
      </c>
      <c r="I30" s="18">
        <v>65488.457286210345</v>
      </c>
      <c r="J30" s="18">
        <v>82569.660613684377</v>
      </c>
      <c r="K30" s="18">
        <v>23833.616150783379</v>
      </c>
      <c r="L30" s="18">
        <v>25071.273991781567</v>
      </c>
      <c r="M30" s="18">
        <v>7790.1909463553357</v>
      </c>
      <c r="N30" s="18">
        <v>16789.023918162558</v>
      </c>
      <c r="O30" s="18">
        <v>46295.946411957018</v>
      </c>
      <c r="P30" s="18">
        <v>15644.948608196732</v>
      </c>
      <c r="Q30" s="18">
        <v>17524.773521173585</v>
      </c>
      <c r="R30" s="18">
        <v>15156.410857364117</v>
      </c>
      <c r="S30" s="18">
        <v>77611.011710519932</v>
      </c>
      <c r="T30" s="18">
        <v>3562.5581369181546</v>
      </c>
      <c r="U30" s="18">
        <v>54873.561295118408</v>
      </c>
      <c r="V30" s="18">
        <v>198027.47280003657</v>
      </c>
      <c r="W30" s="18">
        <v>51529.718020452165</v>
      </c>
      <c r="X30" s="18">
        <v>20237.085410467451</v>
      </c>
      <c r="Y30" s="18">
        <v>224764.01014621032</v>
      </c>
      <c r="Z30" s="18">
        <v>42217.523933130564</v>
      </c>
      <c r="AA30" s="18">
        <v>12837.514137175702</v>
      </c>
      <c r="AB30" s="18">
        <v>389108.30492655066</v>
      </c>
      <c r="AC30" s="18">
        <v>56014.493467993154</v>
      </c>
      <c r="AD30" s="18">
        <v>39978.553937410703</v>
      </c>
      <c r="AE30" s="18">
        <v>67853.341291278688</v>
      </c>
      <c r="AF30" s="18">
        <v>48676.256007197808</v>
      </c>
      <c r="AG30" s="18">
        <v>4944.9628610380942</v>
      </c>
      <c r="AH30" s="18">
        <v>44570.435252691452</v>
      </c>
      <c r="AI30" s="18">
        <v>97084.62653407568</v>
      </c>
      <c r="AJ30" s="18">
        <v>5082.3987589888329</v>
      </c>
      <c r="AK30" s="19">
        <v>10739.377367746212</v>
      </c>
      <c r="AL30" s="20">
        <v>1867214.4999074927</v>
      </c>
      <c r="AM30" s="22">
        <v>28079.211051560851</v>
      </c>
      <c r="AN30" s="18">
        <v>1391251.3510239203</v>
      </c>
      <c r="AO30" s="18">
        <v>-1101.0142918080073</v>
      </c>
      <c r="AP30" s="18">
        <v>1521.8988764163887</v>
      </c>
      <c r="AQ30" s="18">
        <v>45042.561721227976</v>
      </c>
      <c r="AR30" s="18">
        <v>0</v>
      </c>
      <c r="AS30" s="20">
        <v>1464794.0083813178</v>
      </c>
      <c r="AT30" s="20">
        <v>3332008.5082888105</v>
      </c>
      <c r="AU30" s="20">
        <v>630476.20604731131</v>
      </c>
      <c r="AV30" s="19">
        <v>397223.31341458857</v>
      </c>
      <c r="AW30" s="20">
        <v>2492493.5278432174</v>
      </c>
      <c r="AX30" s="20">
        <v>4359708.02775071</v>
      </c>
      <c r="AY30" s="19">
        <v>-1103856.9224569541</v>
      </c>
      <c r="AZ30" s="19">
        <v>-246405.04877997597</v>
      </c>
      <c r="BA30" s="20">
        <v>1142231.5566062876</v>
      </c>
      <c r="BB30" s="20">
        <v>3009446.0565137807</v>
      </c>
      <c r="BC30" s="21">
        <v>25</v>
      </c>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row>
    <row r="31" spans="1:164" ht="24.75" customHeight="1">
      <c r="A31" s="16" t="s">
        <v>25</v>
      </c>
      <c r="B31" s="17" t="s">
        <v>76</v>
      </c>
      <c r="C31" s="18">
        <v>473.48792861419872</v>
      </c>
      <c r="D31" s="18">
        <v>132.82344697375331</v>
      </c>
      <c r="E31" s="18">
        <v>59.374981839952369</v>
      </c>
      <c r="F31" s="18">
        <v>8473.4374416139381</v>
      </c>
      <c r="G31" s="18">
        <v>518.57487798600903</v>
      </c>
      <c r="H31" s="18">
        <v>3193.6005956677382</v>
      </c>
      <c r="I31" s="18">
        <v>28331.466070755519</v>
      </c>
      <c r="J31" s="18">
        <v>2997.3773759761657</v>
      </c>
      <c r="K31" s="18">
        <v>3079.9724355423873</v>
      </c>
      <c r="L31" s="18">
        <v>3935.6118701505793</v>
      </c>
      <c r="M31" s="18">
        <v>1947.7715732318359</v>
      </c>
      <c r="N31" s="18">
        <v>6463.1988592032149</v>
      </c>
      <c r="O31" s="18">
        <v>26712.239507032278</v>
      </c>
      <c r="P31" s="18">
        <v>15705.442740129878</v>
      </c>
      <c r="Q31" s="18">
        <v>16865.525774469294</v>
      </c>
      <c r="R31" s="18">
        <v>8580.5324127365566</v>
      </c>
      <c r="S31" s="18">
        <v>15351.829721405076</v>
      </c>
      <c r="T31" s="18">
        <v>1775.6720357079118</v>
      </c>
      <c r="U31" s="18">
        <v>9877.4379838588793</v>
      </c>
      <c r="V31" s="18">
        <v>37352.711246393075</v>
      </c>
      <c r="W31" s="18">
        <v>26770.061399952443</v>
      </c>
      <c r="X31" s="18">
        <v>15022.707220064682</v>
      </c>
      <c r="Y31" s="18">
        <v>193475.71863786702</v>
      </c>
      <c r="Z31" s="18">
        <v>113242.5058783834</v>
      </c>
      <c r="AA31" s="18">
        <v>11521.238677995469</v>
      </c>
      <c r="AB31" s="18">
        <v>32748.552247899825</v>
      </c>
      <c r="AC31" s="18">
        <v>232931.59602046499</v>
      </c>
      <c r="AD31" s="18">
        <v>46227.291422448361</v>
      </c>
      <c r="AE31" s="18">
        <v>146407.51252473687</v>
      </c>
      <c r="AF31" s="18">
        <v>39891.322394282142</v>
      </c>
      <c r="AG31" s="18">
        <v>12184.259834391463</v>
      </c>
      <c r="AH31" s="18">
        <v>112097.50859322771</v>
      </c>
      <c r="AI31" s="18">
        <v>78227.363138547909</v>
      </c>
      <c r="AJ31" s="18">
        <v>0</v>
      </c>
      <c r="AK31" s="19">
        <v>5732.1536796953387</v>
      </c>
      <c r="AL31" s="20">
        <v>1258307.880549246</v>
      </c>
      <c r="AM31" s="22">
        <v>12381.981645547945</v>
      </c>
      <c r="AN31" s="18">
        <v>851394.39076691982</v>
      </c>
      <c r="AO31" s="18">
        <v>0</v>
      </c>
      <c r="AP31" s="18">
        <v>48548.336231265188</v>
      </c>
      <c r="AQ31" s="18">
        <v>427988.40926761797</v>
      </c>
      <c r="AR31" s="18">
        <v>-496.29966398319186</v>
      </c>
      <c r="AS31" s="20">
        <v>1339816.8182473676</v>
      </c>
      <c r="AT31" s="20">
        <v>2598124.6987966136</v>
      </c>
      <c r="AU31" s="20">
        <v>1182133.763033676</v>
      </c>
      <c r="AV31" s="19">
        <v>13761.799305979561</v>
      </c>
      <c r="AW31" s="20">
        <v>2535712.3805870228</v>
      </c>
      <c r="AX31" s="20">
        <v>3794020.2611362692</v>
      </c>
      <c r="AY31" s="19">
        <v>-1002279.7876473309</v>
      </c>
      <c r="AZ31" s="19">
        <v>-37244.229819342181</v>
      </c>
      <c r="BA31" s="20">
        <v>1496188.3631203501</v>
      </c>
      <c r="BB31" s="20">
        <v>2754496.2436695965</v>
      </c>
      <c r="BC31" s="21">
        <v>26</v>
      </c>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row>
    <row r="32" spans="1:164" ht="24.75" customHeight="1">
      <c r="A32" s="16" t="s">
        <v>26</v>
      </c>
      <c r="B32" s="17" t="s">
        <v>77</v>
      </c>
      <c r="C32" s="18">
        <v>0</v>
      </c>
      <c r="D32" s="18">
        <v>0</v>
      </c>
      <c r="E32" s="18">
        <v>0</v>
      </c>
      <c r="F32" s="18">
        <v>0</v>
      </c>
      <c r="G32" s="18">
        <v>0</v>
      </c>
      <c r="H32" s="18">
        <v>0</v>
      </c>
      <c r="I32" s="18">
        <v>0</v>
      </c>
      <c r="J32" s="18">
        <v>0</v>
      </c>
      <c r="K32" s="18">
        <v>0</v>
      </c>
      <c r="L32" s="18">
        <v>0</v>
      </c>
      <c r="M32" s="18">
        <v>0</v>
      </c>
      <c r="N32" s="18">
        <v>0</v>
      </c>
      <c r="O32" s="18">
        <v>0</v>
      </c>
      <c r="P32" s="18">
        <v>0</v>
      </c>
      <c r="Q32" s="18">
        <v>0</v>
      </c>
      <c r="R32" s="18">
        <v>0</v>
      </c>
      <c r="S32" s="18">
        <v>0</v>
      </c>
      <c r="T32" s="18">
        <v>0</v>
      </c>
      <c r="U32" s="18">
        <v>0</v>
      </c>
      <c r="V32" s="18">
        <v>0</v>
      </c>
      <c r="W32" s="18">
        <v>0</v>
      </c>
      <c r="X32" s="18">
        <v>0</v>
      </c>
      <c r="Y32" s="18">
        <v>0</v>
      </c>
      <c r="Z32" s="18">
        <v>0</v>
      </c>
      <c r="AA32" s="18">
        <v>0</v>
      </c>
      <c r="AB32" s="18">
        <v>0</v>
      </c>
      <c r="AC32" s="18">
        <v>0</v>
      </c>
      <c r="AD32" s="18">
        <v>0</v>
      </c>
      <c r="AE32" s="18">
        <v>0</v>
      </c>
      <c r="AF32" s="18">
        <v>0</v>
      </c>
      <c r="AG32" s="18">
        <v>0</v>
      </c>
      <c r="AH32" s="18">
        <v>0</v>
      </c>
      <c r="AI32" s="18">
        <v>0</v>
      </c>
      <c r="AJ32" s="18">
        <v>0</v>
      </c>
      <c r="AK32" s="19">
        <v>66487.38648137312</v>
      </c>
      <c r="AL32" s="20">
        <v>66487.38648137312</v>
      </c>
      <c r="AM32" s="22">
        <v>0</v>
      </c>
      <c r="AN32" s="18">
        <v>56676.264538940894</v>
      </c>
      <c r="AO32" s="18">
        <v>1557085.5973819504</v>
      </c>
      <c r="AP32" s="18">
        <v>0</v>
      </c>
      <c r="AQ32" s="18">
        <v>0</v>
      </c>
      <c r="AR32" s="18">
        <v>0</v>
      </c>
      <c r="AS32" s="20">
        <v>1613761.8619208911</v>
      </c>
      <c r="AT32" s="20">
        <v>1680249.2484022642</v>
      </c>
      <c r="AU32" s="20">
        <v>0</v>
      </c>
      <c r="AV32" s="19">
        <v>0</v>
      </c>
      <c r="AW32" s="20">
        <v>1613761.8619208911</v>
      </c>
      <c r="AX32" s="20">
        <v>1680249.2484022642</v>
      </c>
      <c r="AY32" s="19">
        <v>0</v>
      </c>
      <c r="AZ32" s="19">
        <v>0</v>
      </c>
      <c r="BA32" s="20">
        <v>1613761.8619208911</v>
      </c>
      <c r="BB32" s="20">
        <v>1680249.2484022642</v>
      </c>
      <c r="BC32" s="21">
        <v>27</v>
      </c>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row>
    <row r="33" spans="1:164" ht="24.75" customHeight="1">
      <c r="A33" s="16" t="s">
        <v>27</v>
      </c>
      <c r="B33" s="17" t="s">
        <v>78</v>
      </c>
      <c r="C33" s="18">
        <v>62.322508551636908</v>
      </c>
      <c r="D33" s="18">
        <v>36.566194716608742</v>
      </c>
      <c r="E33" s="18">
        <v>1.6941403376876982</v>
      </c>
      <c r="F33" s="18">
        <v>14691.866658235474</v>
      </c>
      <c r="G33" s="18">
        <v>279.01036246420136</v>
      </c>
      <c r="H33" s="18">
        <v>1870.1448739785642</v>
      </c>
      <c r="I33" s="18">
        <v>164118.24917447616</v>
      </c>
      <c r="J33" s="18">
        <v>6976.2431663316247</v>
      </c>
      <c r="K33" s="18">
        <v>13176.012857727597</v>
      </c>
      <c r="L33" s="18">
        <v>8077.5671169030538</v>
      </c>
      <c r="M33" s="18">
        <v>4517.439794758232</v>
      </c>
      <c r="N33" s="18">
        <v>4400.2728938792352</v>
      </c>
      <c r="O33" s="18">
        <v>72037.235547178352</v>
      </c>
      <c r="P33" s="18">
        <v>66784.24930718643</v>
      </c>
      <c r="Q33" s="18">
        <v>66202.402981429041</v>
      </c>
      <c r="R33" s="18">
        <v>81631.407346513806</v>
      </c>
      <c r="S33" s="18">
        <v>153069.70430296776</v>
      </c>
      <c r="T33" s="18">
        <v>13827.448441922492</v>
      </c>
      <c r="U33" s="18">
        <v>25167.314828224578</v>
      </c>
      <c r="V33" s="18">
        <v>4794.8442685618174</v>
      </c>
      <c r="W33" s="18">
        <v>24943.970766834023</v>
      </c>
      <c r="X33" s="18">
        <v>84.031344949887426</v>
      </c>
      <c r="Y33" s="18">
        <v>14205.773319447846</v>
      </c>
      <c r="Z33" s="18">
        <v>936.84365496577914</v>
      </c>
      <c r="AA33" s="18">
        <v>14.326528123738498</v>
      </c>
      <c r="AB33" s="18">
        <v>7721.5980745004135</v>
      </c>
      <c r="AC33" s="18">
        <v>34716.477925726613</v>
      </c>
      <c r="AD33" s="18">
        <v>175.02297140107058</v>
      </c>
      <c r="AE33" s="18">
        <v>7178.2851775810186</v>
      </c>
      <c r="AF33" s="18">
        <v>420.21279657728576</v>
      </c>
      <c r="AG33" s="18">
        <v>0</v>
      </c>
      <c r="AH33" s="18">
        <v>6245.0308939363404</v>
      </c>
      <c r="AI33" s="18">
        <v>1729.3549904736979</v>
      </c>
      <c r="AJ33" s="18">
        <v>0</v>
      </c>
      <c r="AK33" s="19">
        <v>8334.2682847971755</v>
      </c>
      <c r="AL33" s="20">
        <v>808427.19349565927</v>
      </c>
      <c r="AM33" s="22">
        <v>0</v>
      </c>
      <c r="AN33" s="18">
        <v>592810.38129922142</v>
      </c>
      <c r="AO33" s="18">
        <v>1003445.2790533357</v>
      </c>
      <c r="AP33" s="18">
        <v>0</v>
      </c>
      <c r="AQ33" s="18">
        <v>0</v>
      </c>
      <c r="AR33" s="18">
        <v>0</v>
      </c>
      <c r="AS33" s="20">
        <v>1596255.660352557</v>
      </c>
      <c r="AT33" s="20">
        <v>2404682.8538482161</v>
      </c>
      <c r="AU33" s="20">
        <v>1412378.0854909555</v>
      </c>
      <c r="AV33" s="19">
        <v>29.012899999999998</v>
      </c>
      <c r="AW33" s="20">
        <v>3008662.7587435124</v>
      </c>
      <c r="AX33" s="20">
        <v>3817089.9522391716</v>
      </c>
      <c r="AY33" s="19">
        <v>-276372.5770928748</v>
      </c>
      <c r="AZ33" s="19">
        <v>-42823.455582993483</v>
      </c>
      <c r="BA33" s="20">
        <v>2689466.7260676436</v>
      </c>
      <c r="BB33" s="20">
        <v>3497893.9195633037</v>
      </c>
      <c r="BC33" s="21">
        <v>28</v>
      </c>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row>
    <row r="34" spans="1:164" ht="24.75" customHeight="1">
      <c r="A34" s="16" t="s">
        <v>28</v>
      </c>
      <c r="B34" s="17" t="s">
        <v>79</v>
      </c>
      <c r="C34" s="18">
        <v>74.527833008032289</v>
      </c>
      <c r="D34" s="18">
        <v>0</v>
      </c>
      <c r="E34" s="18">
        <v>0</v>
      </c>
      <c r="F34" s="18">
        <v>0</v>
      </c>
      <c r="G34" s="18">
        <v>0</v>
      </c>
      <c r="H34" s="18">
        <v>0.64865115720226829</v>
      </c>
      <c r="I34" s="18">
        <v>20.017256732758138</v>
      </c>
      <c r="J34" s="18">
        <v>0</v>
      </c>
      <c r="K34" s="18">
        <v>0</v>
      </c>
      <c r="L34" s="18">
        <v>2.1845530843178769</v>
      </c>
      <c r="M34" s="18">
        <v>0</v>
      </c>
      <c r="N34" s="18">
        <v>0</v>
      </c>
      <c r="O34" s="18">
        <v>0</v>
      </c>
      <c r="P34" s="18">
        <v>0</v>
      </c>
      <c r="Q34" s="18">
        <v>0</v>
      </c>
      <c r="R34" s="18">
        <v>0</v>
      </c>
      <c r="S34" s="18">
        <v>0</v>
      </c>
      <c r="T34" s="18">
        <v>0</v>
      </c>
      <c r="U34" s="18">
        <v>1.1457805991001153</v>
      </c>
      <c r="V34" s="18">
        <v>0.73868568609400564</v>
      </c>
      <c r="W34" s="18">
        <v>4.3866032431804065</v>
      </c>
      <c r="X34" s="18">
        <v>13.68222635709086</v>
      </c>
      <c r="Y34" s="18">
        <v>102.35386819633851</v>
      </c>
      <c r="Z34" s="18">
        <v>57.410462325994402</v>
      </c>
      <c r="AA34" s="18">
        <v>7.4853722943324446</v>
      </c>
      <c r="AB34" s="18">
        <v>197.5557846180555</v>
      </c>
      <c r="AC34" s="18">
        <v>97.728410635083378</v>
      </c>
      <c r="AD34" s="18">
        <v>10.21667967897616</v>
      </c>
      <c r="AE34" s="18">
        <v>44.68878052152585</v>
      </c>
      <c r="AF34" s="18">
        <v>51209.061603390488</v>
      </c>
      <c r="AG34" s="18">
        <v>1.9879916867871725</v>
      </c>
      <c r="AH34" s="18">
        <v>13.226855517179773</v>
      </c>
      <c r="AI34" s="18">
        <v>178.53631408420986</v>
      </c>
      <c r="AJ34" s="18">
        <v>0</v>
      </c>
      <c r="AK34" s="19">
        <v>56.441363098527283</v>
      </c>
      <c r="AL34" s="20">
        <v>52094.025075915277</v>
      </c>
      <c r="AM34" s="22">
        <v>28079.441249124375</v>
      </c>
      <c r="AN34" s="18">
        <v>709312.73628233036</v>
      </c>
      <c r="AO34" s="18">
        <v>2049916.4579467014</v>
      </c>
      <c r="AP34" s="18">
        <v>0</v>
      </c>
      <c r="AQ34" s="18">
        <v>0</v>
      </c>
      <c r="AR34" s="18">
        <v>0</v>
      </c>
      <c r="AS34" s="20">
        <v>2787308.6354781566</v>
      </c>
      <c r="AT34" s="20">
        <v>2839402.6605540719</v>
      </c>
      <c r="AU34" s="20">
        <v>139672.70984151977</v>
      </c>
      <c r="AV34" s="19">
        <v>6</v>
      </c>
      <c r="AW34" s="20">
        <v>2926987.3453196767</v>
      </c>
      <c r="AX34" s="20">
        <v>2979081.3703955915</v>
      </c>
      <c r="AY34" s="19">
        <v>-188862.49599928857</v>
      </c>
      <c r="AZ34" s="19">
        <v>-120.13242022649031</v>
      </c>
      <c r="BA34" s="20">
        <v>2738004.7169001619</v>
      </c>
      <c r="BB34" s="20">
        <v>2790098.7419760767</v>
      </c>
      <c r="BC34" s="21">
        <v>29</v>
      </c>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row>
    <row r="35" spans="1:164" ht="24.75" customHeight="1">
      <c r="A35" s="16" t="s">
        <v>29</v>
      </c>
      <c r="B35" s="17" t="s">
        <v>80</v>
      </c>
      <c r="C35" s="18">
        <v>0.16596853357347641</v>
      </c>
      <c r="D35" s="18">
        <v>38.280518708626488</v>
      </c>
      <c r="E35" s="18">
        <v>16.750689616025049</v>
      </c>
      <c r="F35" s="18">
        <v>1710.7558990529587</v>
      </c>
      <c r="G35" s="18">
        <v>73.895697522893926</v>
      </c>
      <c r="H35" s="18">
        <v>198.78553297292035</v>
      </c>
      <c r="I35" s="18">
        <v>3926.4560652981208</v>
      </c>
      <c r="J35" s="18">
        <v>1198.769818939463</v>
      </c>
      <c r="K35" s="18">
        <v>429.3843213478973</v>
      </c>
      <c r="L35" s="18">
        <v>942.775133580275</v>
      </c>
      <c r="M35" s="18">
        <v>85.384039394903525</v>
      </c>
      <c r="N35" s="18">
        <v>708.03685998446417</v>
      </c>
      <c r="O35" s="18">
        <v>3549.9478865589622</v>
      </c>
      <c r="P35" s="18">
        <v>573.03955501191683</v>
      </c>
      <c r="Q35" s="18">
        <v>1215.2147720264049</v>
      </c>
      <c r="R35" s="18">
        <v>429.44908358255384</v>
      </c>
      <c r="S35" s="18">
        <v>1431.1480252026613</v>
      </c>
      <c r="T35" s="18">
        <v>88.156291881147823</v>
      </c>
      <c r="U35" s="18">
        <v>889.62144114013495</v>
      </c>
      <c r="V35" s="18">
        <v>2741.2728380007061</v>
      </c>
      <c r="W35" s="18">
        <v>2541.8272104095704</v>
      </c>
      <c r="X35" s="18">
        <v>3625.4530041382413</v>
      </c>
      <c r="Y35" s="18">
        <v>2759.0809676794411</v>
      </c>
      <c r="Z35" s="18">
        <v>5308.7332531061147</v>
      </c>
      <c r="AA35" s="18">
        <v>1709.9720198169932</v>
      </c>
      <c r="AB35" s="18">
        <v>3690.017934874189</v>
      </c>
      <c r="AC35" s="18">
        <v>2340.3923563656417</v>
      </c>
      <c r="AD35" s="18">
        <v>6.906271355499995</v>
      </c>
      <c r="AE35" s="18">
        <v>7176.87753268489</v>
      </c>
      <c r="AF35" s="18">
        <v>3368.0104071514411</v>
      </c>
      <c r="AG35" s="18">
        <v>0</v>
      </c>
      <c r="AH35" s="18">
        <v>6093.9802445086261</v>
      </c>
      <c r="AI35" s="18">
        <v>12106.055752510967</v>
      </c>
      <c r="AJ35" s="18">
        <v>0</v>
      </c>
      <c r="AK35" s="19">
        <v>641.76586003007083</v>
      </c>
      <c r="AL35" s="20">
        <v>71616.363252988333</v>
      </c>
      <c r="AM35" s="22">
        <v>0</v>
      </c>
      <c r="AN35" s="18">
        <v>196178.6420891358</v>
      </c>
      <c r="AO35" s="18">
        <v>0</v>
      </c>
      <c r="AP35" s="18">
        <v>0</v>
      </c>
      <c r="AQ35" s="18">
        <v>0</v>
      </c>
      <c r="AR35" s="18">
        <v>0</v>
      </c>
      <c r="AS35" s="20">
        <v>196178.6420891358</v>
      </c>
      <c r="AT35" s="20">
        <v>267795.00534212415</v>
      </c>
      <c r="AU35" s="20">
        <v>0</v>
      </c>
      <c r="AV35" s="19">
        <v>0</v>
      </c>
      <c r="AW35" s="20">
        <v>196178.6420891358</v>
      </c>
      <c r="AX35" s="20">
        <v>267795.00534212415</v>
      </c>
      <c r="AY35" s="19">
        <v>-81359.801750452636</v>
      </c>
      <c r="AZ35" s="19">
        <v>-2107.6750661837973</v>
      </c>
      <c r="BA35" s="20">
        <v>112711.16527249936</v>
      </c>
      <c r="BB35" s="20">
        <v>184327.52852548769</v>
      </c>
      <c r="BC35" s="21">
        <v>30</v>
      </c>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row>
    <row r="36" spans="1:164" ht="24.75" customHeight="1">
      <c r="A36" s="16" t="s">
        <v>30</v>
      </c>
      <c r="B36" s="17" t="s">
        <v>81</v>
      </c>
      <c r="C36" s="18">
        <v>2322.3273888065737</v>
      </c>
      <c r="D36" s="18">
        <v>168.39071085324773</v>
      </c>
      <c r="E36" s="18">
        <v>378.63626843356303</v>
      </c>
      <c r="F36" s="18">
        <v>67453.35716979517</v>
      </c>
      <c r="G36" s="18">
        <v>1734.487150124879</v>
      </c>
      <c r="H36" s="18">
        <v>11255.292768953012</v>
      </c>
      <c r="I36" s="18">
        <v>168117.18353523011</v>
      </c>
      <c r="J36" s="18">
        <v>12412.66578281625</v>
      </c>
      <c r="K36" s="18">
        <v>17027.216602873639</v>
      </c>
      <c r="L36" s="18">
        <v>16024.198398516497</v>
      </c>
      <c r="M36" s="18">
        <v>7913.7895161425522</v>
      </c>
      <c r="N36" s="18">
        <v>18713.473821676442</v>
      </c>
      <c r="O36" s="18">
        <v>90158.268002446101</v>
      </c>
      <c r="P36" s="18">
        <v>40249.846534538738</v>
      </c>
      <c r="Q36" s="18">
        <v>38940.382106487486</v>
      </c>
      <c r="R36" s="18">
        <v>41947.092653537125</v>
      </c>
      <c r="S36" s="18">
        <v>128793.35245550777</v>
      </c>
      <c r="T36" s="18">
        <v>9227.1422999231199</v>
      </c>
      <c r="U36" s="18">
        <v>37923.324785683144</v>
      </c>
      <c r="V36" s="18">
        <v>294306.57259672438</v>
      </c>
      <c r="W36" s="18">
        <v>93765.91153746155</v>
      </c>
      <c r="X36" s="18">
        <v>36888.555624674351</v>
      </c>
      <c r="Y36" s="18">
        <v>279560.72207980492</v>
      </c>
      <c r="Z36" s="18">
        <v>223955.72983654193</v>
      </c>
      <c r="AA36" s="18">
        <v>115192.38895830324</v>
      </c>
      <c r="AB36" s="18">
        <v>321022.83921569027</v>
      </c>
      <c r="AC36" s="18">
        <v>401010.39334328199</v>
      </c>
      <c r="AD36" s="18">
        <v>71772.831574846408</v>
      </c>
      <c r="AE36" s="18">
        <v>217134.30071005749</v>
      </c>
      <c r="AF36" s="18">
        <v>126355.60138926336</v>
      </c>
      <c r="AG36" s="18">
        <v>13243.011689958808</v>
      </c>
      <c r="AH36" s="18">
        <v>278663.796293839</v>
      </c>
      <c r="AI36" s="18">
        <v>118884.20504080337</v>
      </c>
      <c r="AJ36" s="18">
        <v>0</v>
      </c>
      <c r="AK36" s="19">
        <v>9730.7426475757147</v>
      </c>
      <c r="AL36" s="20">
        <v>3312248.0304911723</v>
      </c>
      <c r="AM36" s="22">
        <v>4428.5982764431565</v>
      </c>
      <c r="AN36" s="18">
        <v>337961.01128403412</v>
      </c>
      <c r="AO36" s="18">
        <v>0</v>
      </c>
      <c r="AP36" s="18">
        <v>34428.180227242839</v>
      </c>
      <c r="AQ36" s="18">
        <v>179977.81977275715</v>
      </c>
      <c r="AR36" s="18">
        <v>0</v>
      </c>
      <c r="AS36" s="20">
        <v>556795.60956047731</v>
      </c>
      <c r="AT36" s="20">
        <v>3869043.6400516499</v>
      </c>
      <c r="AU36" s="20">
        <v>990813.64677883894</v>
      </c>
      <c r="AV36" s="19">
        <v>17550.930835354993</v>
      </c>
      <c r="AW36" s="20">
        <v>1565160.1871746713</v>
      </c>
      <c r="AX36" s="20">
        <v>4877408.2176658437</v>
      </c>
      <c r="AY36" s="19">
        <v>-1743692.8885166261</v>
      </c>
      <c r="AZ36" s="19">
        <v>-64829.649118468136</v>
      </c>
      <c r="BA36" s="20">
        <v>-243362.35046042327</v>
      </c>
      <c r="BB36" s="20">
        <v>3068885.6800307492</v>
      </c>
      <c r="BC36" s="21">
        <v>31</v>
      </c>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row>
    <row r="37" spans="1:164" ht="24.75" customHeight="1">
      <c r="A37" s="16" t="s">
        <v>31</v>
      </c>
      <c r="B37" s="17" t="s">
        <v>82</v>
      </c>
      <c r="C37" s="18">
        <v>102.11066503042034</v>
      </c>
      <c r="D37" s="18">
        <v>34.746055303992165</v>
      </c>
      <c r="E37" s="18">
        <v>2.5002205357775877</v>
      </c>
      <c r="F37" s="18">
        <v>258.59214555260473</v>
      </c>
      <c r="G37" s="18">
        <v>10.91581890808326</v>
      </c>
      <c r="H37" s="18">
        <v>53.279973839140936</v>
      </c>
      <c r="I37" s="18">
        <v>405.33883037537561</v>
      </c>
      <c r="J37" s="18">
        <v>78.338074960498531</v>
      </c>
      <c r="K37" s="18">
        <v>50.687846117571389</v>
      </c>
      <c r="L37" s="18">
        <v>134.28083423411547</v>
      </c>
      <c r="M37" s="18">
        <v>56.821246838897515</v>
      </c>
      <c r="N37" s="18">
        <v>82.18931768476584</v>
      </c>
      <c r="O37" s="18">
        <v>337.40389268521221</v>
      </c>
      <c r="P37" s="18">
        <v>180.88839362326328</v>
      </c>
      <c r="Q37" s="18">
        <v>150.77160062482625</v>
      </c>
      <c r="R37" s="18">
        <v>174.18485858865691</v>
      </c>
      <c r="S37" s="18">
        <v>514.98411032952947</v>
      </c>
      <c r="T37" s="18">
        <v>16.928042005909919</v>
      </c>
      <c r="U37" s="18">
        <v>475.68094679548437</v>
      </c>
      <c r="V37" s="18">
        <v>1806.5128936465942</v>
      </c>
      <c r="W37" s="18">
        <v>172.88110218767665</v>
      </c>
      <c r="X37" s="18">
        <v>102.73608307634206</v>
      </c>
      <c r="Y37" s="18">
        <v>4579.9662635250024</v>
      </c>
      <c r="Z37" s="18">
        <v>521.59819525656303</v>
      </c>
      <c r="AA37" s="18">
        <v>4346.3114614871201</v>
      </c>
      <c r="AB37" s="18">
        <v>1735.7853177347333</v>
      </c>
      <c r="AC37" s="18">
        <v>9124.3538581477078</v>
      </c>
      <c r="AD37" s="18">
        <v>720.28755460749483</v>
      </c>
      <c r="AE37" s="18">
        <v>5327.3440221582114</v>
      </c>
      <c r="AF37" s="18">
        <v>37623.929325843572</v>
      </c>
      <c r="AG37" s="18">
        <v>633.83045891589131</v>
      </c>
      <c r="AH37" s="18">
        <v>4158.2773661738547</v>
      </c>
      <c r="AI37" s="18">
        <v>38796.754754301161</v>
      </c>
      <c r="AJ37" s="18">
        <v>0</v>
      </c>
      <c r="AK37" s="19">
        <v>819.23859622734949</v>
      </c>
      <c r="AL37" s="20">
        <v>113590.45012732339</v>
      </c>
      <c r="AM37" s="22">
        <v>620612.11331304174</v>
      </c>
      <c r="AN37" s="18">
        <v>3457673.7793254424</v>
      </c>
      <c r="AO37" s="18">
        <v>0</v>
      </c>
      <c r="AP37" s="18">
        <v>0</v>
      </c>
      <c r="AQ37" s="18">
        <v>0</v>
      </c>
      <c r="AR37" s="18">
        <v>0</v>
      </c>
      <c r="AS37" s="20">
        <v>4078285.8926384849</v>
      </c>
      <c r="AT37" s="20">
        <v>4191876.3427658081</v>
      </c>
      <c r="AU37" s="20">
        <v>468134.93700702657</v>
      </c>
      <c r="AV37" s="19">
        <v>23263</v>
      </c>
      <c r="AW37" s="20">
        <v>4569683.8296455117</v>
      </c>
      <c r="AX37" s="20">
        <v>4683274.2797728339</v>
      </c>
      <c r="AY37" s="19">
        <v>-1064892.1416733363</v>
      </c>
      <c r="AZ37" s="19">
        <v>-230813.32955452372</v>
      </c>
      <c r="BA37" s="20">
        <v>3273978.3584176507</v>
      </c>
      <c r="BB37" s="20">
        <v>3387568.8085449748</v>
      </c>
      <c r="BC37" s="21">
        <v>32</v>
      </c>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row>
    <row r="38" spans="1:164" ht="24.75" customHeight="1">
      <c r="A38" s="16" t="s">
        <v>32</v>
      </c>
      <c r="B38" s="17" t="s">
        <v>83</v>
      </c>
      <c r="C38" s="18">
        <v>86.960240745039613</v>
      </c>
      <c r="D38" s="18">
        <v>29.125350448530945</v>
      </c>
      <c r="E38" s="18">
        <v>7.9076694753771832</v>
      </c>
      <c r="F38" s="18">
        <v>1400.0650340064456</v>
      </c>
      <c r="G38" s="18">
        <v>54.651712506243719</v>
      </c>
      <c r="H38" s="18">
        <v>311.03325686404798</v>
      </c>
      <c r="I38" s="18">
        <v>1231.5788180861907</v>
      </c>
      <c r="J38" s="18">
        <v>56.992848300039434</v>
      </c>
      <c r="K38" s="18">
        <v>333.27081798318773</v>
      </c>
      <c r="L38" s="18">
        <v>296.32108814118141</v>
      </c>
      <c r="M38" s="18">
        <v>152.95205677431335</v>
      </c>
      <c r="N38" s="18">
        <v>633.85289067649012</v>
      </c>
      <c r="O38" s="18">
        <v>2449.4666186124632</v>
      </c>
      <c r="P38" s="18">
        <v>1145.7762952357098</v>
      </c>
      <c r="Q38" s="18">
        <v>1044.4628269591303</v>
      </c>
      <c r="R38" s="18">
        <v>1276.9828942595609</v>
      </c>
      <c r="S38" s="18">
        <v>2008.896735681094</v>
      </c>
      <c r="T38" s="18">
        <v>189.47583642190699</v>
      </c>
      <c r="U38" s="18">
        <v>717.92150499630725</v>
      </c>
      <c r="V38" s="18">
        <v>1065.5076359466748</v>
      </c>
      <c r="W38" s="18">
        <v>1682.6761365019763</v>
      </c>
      <c r="X38" s="18">
        <v>1076.4340528381365</v>
      </c>
      <c r="Y38" s="18">
        <v>18312.600602714268</v>
      </c>
      <c r="Z38" s="18">
        <v>7176.933333206588</v>
      </c>
      <c r="AA38" s="18">
        <v>1345.4077214952101</v>
      </c>
      <c r="AB38" s="18">
        <v>4504.7748359465577</v>
      </c>
      <c r="AC38" s="18">
        <v>4187.4742678367593</v>
      </c>
      <c r="AD38" s="18">
        <v>2658.1168472941067</v>
      </c>
      <c r="AE38" s="18">
        <v>16890.890463757998</v>
      </c>
      <c r="AF38" s="18">
        <v>6567.7735306057439</v>
      </c>
      <c r="AG38" s="18">
        <v>747.24290367287483</v>
      </c>
      <c r="AH38" s="18">
        <v>4709.7389947398187</v>
      </c>
      <c r="AI38" s="18">
        <v>7113.5231831520841</v>
      </c>
      <c r="AJ38" s="18">
        <v>0</v>
      </c>
      <c r="AK38" s="19">
        <v>67.106503896338126</v>
      </c>
      <c r="AL38" s="20">
        <v>91533.895509778391</v>
      </c>
      <c r="AM38" s="22">
        <v>0</v>
      </c>
      <c r="AN38" s="18">
        <v>0</v>
      </c>
      <c r="AO38" s="18">
        <v>0</v>
      </c>
      <c r="AP38" s="18">
        <v>0</v>
      </c>
      <c r="AQ38" s="18">
        <v>0</v>
      </c>
      <c r="AR38" s="18">
        <v>0</v>
      </c>
      <c r="AS38" s="20">
        <v>0</v>
      </c>
      <c r="AT38" s="20">
        <v>91533.895509778391</v>
      </c>
      <c r="AU38" s="20">
        <v>0</v>
      </c>
      <c r="AV38" s="19">
        <v>0</v>
      </c>
      <c r="AW38" s="20">
        <v>0</v>
      </c>
      <c r="AX38" s="20">
        <v>91533.895509778391</v>
      </c>
      <c r="AY38" s="19">
        <v>0</v>
      </c>
      <c r="AZ38" s="19">
        <v>0</v>
      </c>
      <c r="BA38" s="20">
        <v>0</v>
      </c>
      <c r="BB38" s="20">
        <v>91533.895509778391</v>
      </c>
      <c r="BC38" s="21">
        <v>33</v>
      </c>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row>
    <row r="39" spans="1:164" ht="24.75" customHeight="1">
      <c r="A39" s="23" t="s">
        <v>33</v>
      </c>
      <c r="B39" s="24" t="s">
        <v>84</v>
      </c>
      <c r="C39" s="25">
        <v>1549.5721121266763</v>
      </c>
      <c r="D39" s="25">
        <v>102.97080479247794</v>
      </c>
      <c r="E39" s="25">
        <v>92.669747104109263</v>
      </c>
      <c r="F39" s="25">
        <v>8599.1027572055827</v>
      </c>
      <c r="G39" s="25">
        <v>266.65446164653167</v>
      </c>
      <c r="H39" s="25">
        <v>2208.4731804267121</v>
      </c>
      <c r="I39" s="25">
        <v>2588.7651089636906</v>
      </c>
      <c r="J39" s="25">
        <v>664.07277855072834</v>
      </c>
      <c r="K39" s="25">
        <v>3222.0894258675798</v>
      </c>
      <c r="L39" s="25">
        <v>4806.7232075492175</v>
      </c>
      <c r="M39" s="25">
        <v>2142.8963299987095</v>
      </c>
      <c r="N39" s="25">
        <v>2243.9980924259389</v>
      </c>
      <c r="O39" s="25">
        <v>12406.409586948999</v>
      </c>
      <c r="P39" s="25">
        <v>2466.1455985927864</v>
      </c>
      <c r="Q39" s="25">
        <v>1223.8269223061254</v>
      </c>
      <c r="R39" s="25">
        <v>664.21328840033129</v>
      </c>
      <c r="S39" s="25">
        <v>5775.6598298156905</v>
      </c>
      <c r="T39" s="25">
        <v>300.31771518519065</v>
      </c>
      <c r="U39" s="25">
        <v>3323.0625854382151</v>
      </c>
      <c r="V39" s="25">
        <v>28377.594870305271</v>
      </c>
      <c r="W39" s="25">
        <v>2792.6272793950438</v>
      </c>
      <c r="X39" s="25">
        <v>4004.0271368724543</v>
      </c>
      <c r="Y39" s="25">
        <v>23861.706736792603</v>
      </c>
      <c r="Z39" s="25">
        <v>6638.1819667341842</v>
      </c>
      <c r="AA39" s="25">
        <v>20763.595407492343</v>
      </c>
      <c r="AB39" s="25">
        <v>17485.446974861155</v>
      </c>
      <c r="AC39" s="25">
        <v>24564.488758468564</v>
      </c>
      <c r="AD39" s="25">
        <v>441.85079727034577</v>
      </c>
      <c r="AE39" s="25">
        <v>68023.309429183108</v>
      </c>
      <c r="AF39" s="25">
        <v>8447.2402341224861</v>
      </c>
      <c r="AG39" s="25">
        <v>430.2247372636615</v>
      </c>
      <c r="AH39" s="25">
        <v>10764.792512586273</v>
      </c>
      <c r="AI39" s="25">
        <v>10891.63737126197</v>
      </c>
      <c r="AJ39" s="25">
        <v>0</v>
      </c>
      <c r="AK39" s="26">
        <v>0</v>
      </c>
      <c r="AL39" s="27">
        <v>282134.34774595476</v>
      </c>
      <c r="AM39" s="28">
        <v>0</v>
      </c>
      <c r="AN39" s="25">
        <v>0</v>
      </c>
      <c r="AO39" s="25">
        <v>0</v>
      </c>
      <c r="AP39" s="25">
        <v>0</v>
      </c>
      <c r="AQ39" s="25">
        <v>0</v>
      </c>
      <c r="AR39" s="25">
        <v>0</v>
      </c>
      <c r="AS39" s="27">
        <v>0</v>
      </c>
      <c r="AT39" s="27">
        <v>282134.34774595476</v>
      </c>
      <c r="AU39" s="27">
        <v>0</v>
      </c>
      <c r="AV39" s="26">
        <v>0</v>
      </c>
      <c r="AW39" s="27">
        <v>0</v>
      </c>
      <c r="AX39" s="27">
        <v>282134.34774595476</v>
      </c>
      <c r="AY39" s="26">
        <v>0</v>
      </c>
      <c r="AZ39" s="26">
        <v>-44384.452670736973</v>
      </c>
      <c r="BA39" s="27">
        <v>-44384.452670736973</v>
      </c>
      <c r="BB39" s="27">
        <v>237749.89507521779</v>
      </c>
      <c r="BC39" s="29">
        <v>34</v>
      </c>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row>
    <row r="40" spans="1:164" ht="24.75" customHeight="1">
      <c r="B40" s="30" t="s">
        <v>90</v>
      </c>
      <c r="C40" s="31">
        <f>SUM(C5:C39)</f>
        <v>45521.254348728806</v>
      </c>
      <c r="D40" s="31">
        <f>SUM(D5:D39)</f>
        <v>8932.4197621801522</v>
      </c>
      <c r="E40" s="31">
        <v>5452.0078430312333</v>
      </c>
      <c r="F40" s="31">
        <v>1314869.2243146556</v>
      </c>
      <c r="G40" s="31">
        <v>34520.673270032261</v>
      </c>
      <c r="H40" s="31">
        <v>231730.9572219449</v>
      </c>
      <c r="I40" s="31">
        <v>1889001.7475280899</v>
      </c>
      <c r="J40" s="31">
        <v>2205767.7314065979</v>
      </c>
      <c r="K40" s="31">
        <v>186211.78432335725</v>
      </c>
      <c r="L40" s="31">
        <v>871156.59706099192</v>
      </c>
      <c r="M40" s="31">
        <v>209473.62857910348</v>
      </c>
      <c r="N40" s="31">
        <v>308313.63334766118</v>
      </c>
      <c r="O40" s="31">
        <v>1452053.8158639383</v>
      </c>
      <c r="P40" s="31">
        <v>552633.29098737927</v>
      </c>
      <c r="Q40" s="31">
        <v>600254.62548880582</v>
      </c>
      <c r="R40" s="31">
        <v>579233.77433278284</v>
      </c>
      <c r="S40" s="31">
        <v>3666393.9094167971</v>
      </c>
      <c r="T40" s="32">
        <v>113640.39840991115</v>
      </c>
      <c r="U40" s="31">
        <v>646384.09503911319</v>
      </c>
      <c r="V40" s="31">
        <v>2040716.2038348014</v>
      </c>
      <c r="W40" s="31">
        <v>878585.31523926859</v>
      </c>
      <c r="X40" s="31">
        <v>171810.41571865999</v>
      </c>
      <c r="Y40" s="31">
        <v>1515324.2980575995</v>
      </c>
      <c r="Z40" s="31">
        <v>711508.14935290313</v>
      </c>
      <c r="AA40" s="31">
        <v>714873.21296750044</v>
      </c>
      <c r="AB40" s="31">
        <v>1542986.3257922397</v>
      </c>
      <c r="AC40" s="31">
        <v>1020597.8643101508</v>
      </c>
      <c r="AD40" s="31">
        <v>332391.6224098177</v>
      </c>
      <c r="AE40" s="31">
        <v>1105113.7299142322</v>
      </c>
      <c r="AF40" s="31">
        <v>1116216.0750477822</v>
      </c>
      <c r="AG40" s="31">
        <v>65222.501934403183</v>
      </c>
      <c r="AH40" s="31">
        <v>1176406.9774900631</v>
      </c>
      <c r="AI40" s="31">
        <v>1415412.6675697507</v>
      </c>
      <c r="AJ40" s="31">
        <v>91533.895509778318</v>
      </c>
      <c r="AK40" s="32">
        <v>281858.45515334426</v>
      </c>
      <c r="AL40" s="33">
        <v>29102103.278847396</v>
      </c>
      <c r="AM40" s="34">
        <v>966983.65386711655</v>
      </c>
      <c r="AN40" s="31">
        <v>22286724.125185456</v>
      </c>
      <c r="AO40" s="31">
        <v>4683507.2893715138</v>
      </c>
      <c r="AP40" s="31">
        <v>897551.59671549289</v>
      </c>
      <c r="AQ40" s="31">
        <v>6053217.297437761</v>
      </c>
      <c r="AR40" s="31">
        <v>25168.760664893638</v>
      </c>
      <c r="AS40" s="33">
        <v>34913152.723242238</v>
      </c>
      <c r="AT40" s="33">
        <v>64015256.002089582</v>
      </c>
      <c r="AU40" s="33">
        <v>18415901.863595251</v>
      </c>
      <c r="AV40" s="32">
        <v>3862173.258234764</v>
      </c>
      <c r="AW40" s="33">
        <v>57191227.845072247</v>
      </c>
      <c r="AX40" s="33">
        <v>86293331.123919576</v>
      </c>
      <c r="AY40" s="32">
        <v>-20206046.121437766</v>
      </c>
      <c r="AZ40" s="32">
        <v>-6005130.9562551603</v>
      </c>
      <c r="BA40" s="33">
        <v>30980050.767379351</v>
      </c>
      <c r="BB40" s="33">
        <v>60082154.04622671</v>
      </c>
      <c r="BC40" s="18"/>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row>
    <row r="41" spans="1:164" ht="24.75" customHeight="1">
      <c r="B41" s="35" t="s">
        <v>91</v>
      </c>
      <c r="C41" s="18">
        <v>510.81997098181523</v>
      </c>
      <c r="D41" s="36">
        <v>1101.0596082254904</v>
      </c>
      <c r="E41" s="36">
        <v>245.89920428438586</v>
      </c>
      <c r="F41" s="36">
        <v>24978.192939435801</v>
      </c>
      <c r="G41" s="36">
        <v>802.39675441993722</v>
      </c>
      <c r="H41" s="36">
        <v>6224.8206729883877</v>
      </c>
      <c r="I41" s="36">
        <v>49492.153087424427</v>
      </c>
      <c r="J41" s="36">
        <v>7746.1905165796234</v>
      </c>
      <c r="K41" s="36">
        <v>5655.8726149856502</v>
      </c>
      <c r="L41" s="36">
        <v>8225.9129063121782</v>
      </c>
      <c r="M41" s="36">
        <v>2186.4647105762701</v>
      </c>
      <c r="N41" s="36">
        <v>11712.916053669658</v>
      </c>
      <c r="O41" s="36">
        <v>37253.437458896915</v>
      </c>
      <c r="P41" s="36">
        <v>17680.328520590221</v>
      </c>
      <c r="Q41" s="36">
        <v>21833.115307320586</v>
      </c>
      <c r="R41" s="36">
        <v>14573.122149060508</v>
      </c>
      <c r="S41" s="36">
        <v>35143.186036303225</v>
      </c>
      <c r="T41" s="37">
        <v>3576.3895347732628</v>
      </c>
      <c r="U41" s="36">
        <v>21576.980938344761</v>
      </c>
      <c r="V41" s="36">
        <v>59634.06142135401</v>
      </c>
      <c r="W41" s="36">
        <v>17412.370371861405</v>
      </c>
      <c r="X41" s="36">
        <v>11555.071940928579</v>
      </c>
      <c r="Y41" s="36">
        <v>97774.69958132079</v>
      </c>
      <c r="Z41" s="36">
        <v>53539.753221198618</v>
      </c>
      <c r="AA41" s="36">
        <v>15228.580148276211</v>
      </c>
      <c r="AB41" s="36">
        <v>54384.749965980882</v>
      </c>
      <c r="AC41" s="36">
        <v>138450.52201211665</v>
      </c>
      <c r="AD41" s="36">
        <v>18585.271973216863</v>
      </c>
      <c r="AE41" s="36">
        <v>45789.662917203532</v>
      </c>
      <c r="AF41" s="36">
        <v>35601.762585799115</v>
      </c>
      <c r="AG41" s="36">
        <v>5705.0375824043886</v>
      </c>
      <c r="AH41" s="36">
        <v>63517.947197277077</v>
      </c>
      <c r="AI41" s="36">
        <v>78222.823705803021</v>
      </c>
      <c r="AJ41" s="36">
        <v>0</v>
      </c>
      <c r="AK41" s="37">
        <v>1062.0802572022219</v>
      </c>
      <c r="AL41" s="38">
        <v>966983.65386711666</v>
      </c>
      <c r="AM41" s="4"/>
      <c r="AN41" s="4"/>
      <c r="AO41" s="4"/>
      <c r="AP41" s="4"/>
      <c r="AQ41" s="4"/>
      <c r="AR41" s="4"/>
      <c r="AS41" s="4"/>
      <c r="AT41" s="4"/>
      <c r="AU41" s="4"/>
      <c r="AV41" s="4"/>
      <c r="AW41" s="4"/>
      <c r="AX41" s="4"/>
      <c r="AY41" s="4"/>
      <c r="AZ41" s="4"/>
      <c r="BA41" s="4"/>
      <c r="BB41" s="4"/>
      <c r="BC41" s="39"/>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row>
    <row r="42" spans="1:164" ht="24.75" customHeight="1">
      <c r="B42" s="40" t="s">
        <v>92</v>
      </c>
      <c r="C42" s="18">
        <v>16358.142279981641</v>
      </c>
      <c r="D42" s="18">
        <v>4180.8557740389169</v>
      </c>
      <c r="E42" s="18">
        <v>1440.722947373398</v>
      </c>
      <c r="F42" s="18">
        <v>241644.27344232996</v>
      </c>
      <c r="G42" s="18">
        <v>12484.948051087218</v>
      </c>
      <c r="H42" s="18">
        <v>74153.181684411611</v>
      </c>
      <c r="I42" s="18">
        <v>243065.37584603802</v>
      </c>
      <c r="J42" s="18">
        <v>39465.46724868114</v>
      </c>
      <c r="K42" s="18">
        <v>63178.552316580921</v>
      </c>
      <c r="L42" s="18">
        <v>96889.197909815455</v>
      </c>
      <c r="M42" s="18">
        <v>28465.389393695172</v>
      </c>
      <c r="N42" s="18">
        <v>178330.08811809664</v>
      </c>
      <c r="O42" s="18">
        <v>429973.99813299155</v>
      </c>
      <c r="P42" s="18">
        <v>170236.9290072096</v>
      </c>
      <c r="Q42" s="18">
        <v>129534.59311492684</v>
      </c>
      <c r="R42" s="18">
        <v>119927.7704025862</v>
      </c>
      <c r="S42" s="18">
        <v>524832.54720208747</v>
      </c>
      <c r="T42" s="19">
        <v>49929.950208736453</v>
      </c>
      <c r="U42" s="18">
        <v>244993.61608832696</v>
      </c>
      <c r="V42" s="18">
        <v>1360341.4866728396</v>
      </c>
      <c r="W42" s="18">
        <v>84179.268476378827</v>
      </c>
      <c r="X42" s="18">
        <v>188924.41907626856</v>
      </c>
      <c r="Y42" s="18">
        <v>1986947.5623623359</v>
      </c>
      <c r="Z42" s="18">
        <v>583127.94109630829</v>
      </c>
      <c r="AA42" s="18">
        <v>189892.68735505722</v>
      </c>
      <c r="AB42" s="18">
        <v>780573.43945245328</v>
      </c>
      <c r="AC42" s="18">
        <v>795078.81553639483</v>
      </c>
      <c r="AD42" s="18">
        <v>833347.65002248494</v>
      </c>
      <c r="AE42" s="18">
        <v>1908622.6947747392</v>
      </c>
      <c r="AF42" s="18">
        <v>1306612.5672116864</v>
      </c>
      <c r="AG42" s="18">
        <v>98478.798338960158</v>
      </c>
      <c r="AH42" s="18">
        <v>1115810.1553952638</v>
      </c>
      <c r="AI42" s="18">
        <v>981411.21471126669</v>
      </c>
      <c r="AJ42" s="18">
        <v>0</v>
      </c>
      <c r="AK42" s="19">
        <v>6396.8675673970902</v>
      </c>
      <c r="AL42" s="20">
        <v>14888831.167218829</v>
      </c>
      <c r="AM42" s="4"/>
      <c r="AN42" s="4"/>
      <c r="AO42" s="4"/>
      <c r="AP42" s="4"/>
      <c r="AQ42" s="4"/>
      <c r="AR42" s="4"/>
      <c r="AS42" s="4"/>
      <c r="AT42" s="4"/>
      <c r="AU42" s="4"/>
      <c r="AV42" s="4"/>
      <c r="AW42" s="4"/>
      <c r="AX42" s="4"/>
      <c r="AY42" s="4"/>
      <c r="AZ42" s="4"/>
      <c r="BA42" s="4"/>
      <c r="BB42" s="4"/>
      <c r="BC42" s="39"/>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row>
    <row r="43" spans="1:164" ht="24.75" customHeight="1">
      <c r="B43" s="40" t="s">
        <v>93</v>
      </c>
      <c r="C43" s="18">
        <v>32440.177728035324</v>
      </c>
      <c r="D43" s="18">
        <v>2928.6615856559415</v>
      </c>
      <c r="E43" s="18">
        <v>549.01911126159564</v>
      </c>
      <c r="F43" s="18">
        <v>232525.11440431076</v>
      </c>
      <c r="G43" s="18">
        <v>1283.9415595491814</v>
      </c>
      <c r="H43" s="18">
        <v>23914.819380918201</v>
      </c>
      <c r="I43" s="18">
        <v>172477.6189482515</v>
      </c>
      <c r="J43" s="18">
        <v>11112.681539165531</v>
      </c>
      <c r="K43" s="18">
        <v>36918.439541774598</v>
      </c>
      <c r="L43" s="18">
        <v>56810.237198359719</v>
      </c>
      <c r="M43" s="18">
        <v>11738.958576862298</v>
      </c>
      <c r="N43" s="18">
        <v>18462.544274269902</v>
      </c>
      <c r="O43" s="18">
        <v>133254.9530904225</v>
      </c>
      <c r="P43" s="18">
        <v>23762.249016410835</v>
      </c>
      <c r="Q43" s="18">
        <v>15136.959751012069</v>
      </c>
      <c r="R43" s="18">
        <v>34068.610639626721</v>
      </c>
      <c r="S43" s="18">
        <v>76839.963682734495</v>
      </c>
      <c r="T43" s="19">
        <v>8621.1447332259468</v>
      </c>
      <c r="U43" s="18">
        <v>53308.167557094246</v>
      </c>
      <c r="V43" s="18">
        <v>41301.216808209203</v>
      </c>
      <c r="W43" s="18">
        <v>147023.45882548971</v>
      </c>
      <c r="X43" s="18">
        <v>77268.92228388488</v>
      </c>
      <c r="Y43" s="18">
        <v>667858.98594999639</v>
      </c>
      <c r="Z43" s="18">
        <v>381455.91993179772</v>
      </c>
      <c r="AA43" s="18">
        <v>2723209.5941133653</v>
      </c>
      <c r="AB43" s="18">
        <v>228445.59648684555</v>
      </c>
      <c r="AC43" s="18">
        <v>305275.15040004777</v>
      </c>
      <c r="AD43" s="18">
        <v>0</v>
      </c>
      <c r="AE43" s="18">
        <v>9571.3033657579945</v>
      </c>
      <c r="AF43" s="18">
        <v>159222.37241491873</v>
      </c>
      <c r="AG43" s="18">
        <v>1544.1883756413608</v>
      </c>
      <c r="AH43" s="18">
        <v>334536.8987907464</v>
      </c>
      <c r="AI43" s="18">
        <v>493017.68826645362</v>
      </c>
      <c r="AJ43" s="18">
        <v>7.2759576141834259E-11</v>
      </c>
      <c r="AK43" s="19">
        <v>-80287.521311907971</v>
      </c>
      <c r="AL43" s="20">
        <v>6435598.0370201878</v>
      </c>
      <c r="AM43" s="4"/>
      <c r="AN43" s="4"/>
      <c r="AO43" s="4"/>
      <c r="AP43" s="4"/>
      <c r="AQ43" s="4"/>
      <c r="AR43" s="4"/>
      <c r="AS43" s="4"/>
      <c r="AT43" s="4"/>
      <c r="AU43" s="4"/>
      <c r="AV43" s="4"/>
      <c r="AW43" s="4"/>
      <c r="AX43" s="4"/>
      <c r="AY43" s="4"/>
      <c r="AZ43" s="4"/>
      <c r="BA43" s="4"/>
      <c r="BB43" s="4"/>
      <c r="BC43" s="39"/>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row>
    <row r="44" spans="1:164" ht="24.75" customHeight="1">
      <c r="B44" s="40" t="s">
        <v>94</v>
      </c>
      <c r="C44" s="18">
        <v>8617.774927324861</v>
      </c>
      <c r="D44" s="18">
        <v>1572.7397325374484</v>
      </c>
      <c r="E44" s="18">
        <v>732.17978802846562</v>
      </c>
      <c r="F44" s="18">
        <v>65395.231273832163</v>
      </c>
      <c r="G44" s="18">
        <v>1722.0885133278794</v>
      </c>
      <c r="H44" s="18">
        <v>13106.014293900542</v>
      </c>
      <c r="I44" s="18">
        <v>132140.43318991366</v>
      </c>
      <c r="J44" s="18">
        <v>37245.671927095595</v>
      </c>
      <c r="K44" s="18">
        <v>25947.601894368276</v>
      </c>
      <c r="L44" s="18">
        <v>58934.354637606149</v>
      </c>
      <c r="M44" s="18">
        <v>12184.999568489935</v>
      </c>
      <c r="N44" s="18">
        <v>29228.374916603258</v>
      </c>
      <c r="O44" s="18">
        <v>127054.4276460758</v>
      </c>
      <c r="P44" s="18">
        <v>41205.509911440669</v>
      </c>
      <c r="Q44" s="18">
        <v>37958.292776928196</v>
      </c>
      <c r="R44" s="18">
        <v>39244.285914484884</v>
      </c>
      <c r="S44" s="18">
        <v>133589.03768824591</v>
      </c>
      <c r="T44" s="19">
        <v>12700.921384473982</v>
      </c>
      <c r="U44" s="18">
        <v>59144.480801260339</v>
      </c>
      <c r="V44" s="18">
        <v>191968.06707200207</v>
      </c>
      <c r="W44" s="18">
        <v>158626.90218559411</v>
      </c>
      <c r="X44" s="18">
        <v>92158.388409106075</v>
      </c>
      <c r="Y44" s="18">
        <v>259565.70357914863</v>
      </c>
      <c r="Z44" s="18">
        <v>214116.20979022179</v>
      </c>
      <c r="AA44" s="18">
        <v>1952697.4979467918</v>
      </c>
      <c r="AB44" s="18">
        <v>291158.78670320433</v>
      </c>
      <c r="AC44" s="18">
        <v>391559.17417087115</v>
      </c>
      <c r="AD44" s="18">
        <v>485160.26660911809</v>
      </c>
      <c r="AE44" s="18">
        <v>395271.09387873893</v>
      </c>
      <c r="AF44" s="18">
        <v>175614.87031544367</v>
      </c>
      <c r="AG44" s="18">
        <v>11509.693268074356</v>
      </c>
      <c r="AH44" s="18">
        <v>291909.63403749262</v>
      </c>
      <c r="AI44" s="18">
        <v>250681.38723954366</v>
      </c>
      <c r="AJ44" s="18">
        <v>0</v>
      </c>
      <c r="AK44" s="19">
        <v>26079.43239738261</v>
      </c>
      <c r="AL44" s="20">
        <v>6025801.5283886706</v>
      </c>
      <c r="AM44" s="4"/>
      <c r="AN44" s="4"/>
      <c r="AO44" s="4"/>
      <c r="AP44" s="4"/>
      <c r="AQ44" s="4"/>
      <c r="AR44" s="4"/>
      <c r="AS44" s="4"/>
      <c r="AT44" s="4"/>
      <c r="AU44" s="4"/>
      <c r="AV44" s="4"/>
      <c r="AW44" s="4"/>
      <c r="AX44" s="4"/>
      <c r="AY44" s="4"/>
      <c r="AZ44" s="4"/>
      <c r="BA44" s="4"/>
      <c r="BB44" s="4"/>
      <c r="BC44" s="39"/>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row>
    <row r="45" spans="1:164" ht="24.75" customHeight="1">
      <c r="B45" s="41" t="s">
        <v>95</v>
      </c>
      <c r="C45" s="18">
        <v>5664.2763589549077</v>
      </c>
      <c r="D45" s="18">
        <v>823.21137129856049</v>
      </c>
      <c r="E45" s="18">
        <v>588.19459200425536</v>
      </c>
      <c r="F45" s="18">
        <v>268226.82845001703</v>
      </c>
      <c r="G45" s="18">
        <v>1899.8448062275756</v>
      </c>
      <c r="H45" s="18">
        <v>11257.969763104154</v>
      </c>
      <c r="I45" s="18">
        <v>56576.940911751997</v>
      </c>
      <c r="J45" s="18">
        <v>866189.9371335085</v>
      </c>
      <c r="K45" s="18">
        <v>12909.152039404074</v>
      </c>
      <c r="L45" s="18">
        <v>25727.679587849914</v>
      </c>
      <c r="M45" s="18">
        <v>6987.5661913799049</v>
      </c>
      <c r="N45" s="18">
        <v>17886.003141475318</v>
      </c>
      <c r="O45" s="18">
        <v>41728.170796984057</v>
      </c>
      <c r="P45" s="18">
        <v>12668.48729737752</v>
      </c>
      <c r="Q45" s="18">
        <v>12316.42328594129</v>
      </c>
      <c r="R45" s="18">
        <v>12249.243295835497</v>
      </c>
      <c r="S45" s="18">
        <v>72781.336174748081</v>
      </c>
      <c r="T45" s="19">
        <v>5414.3084997752558</v>
      </c>
      <c r="U45" s="18">
        <v>30970.363619562908</v>
      </c>
      <c r="V45" s="18">
        <v>129098.84904453998</v>
      </c>
      <c r="W45" s="18">
        <v>63451.935337696777</v>
      </c>
      <c r="X45" s="18">
        <v>23792.765154214761</v>
      </c>
      <c r="Y45" s="18">
        <v>198414.72946472972</v>
      </c>
      <c r="Z45" s="18">
        <v>85337.148356512116</v>
      </c>
      <c r="AA45" s="18">
        <v>323472.6639908051</v>
      </c>
      <c r="AB45" s="18">
        <v>126386.80878954763</v>
      </c>
      <c r="AC45" s="18">
        <v>104068.21663010493</v>
      </c>
      <c r="AD45" s="18">
        <v>10764.437387626534</v>
      </c>
      <c r="AE45" s="18">
        <v>36775.924745240765</v>
      </c>
      <c r="AF45" s="18">
        <v>47323.490358924479</v>
      </c>
      <c r="AG45" s="18">
        <v>5429.9520934606408</v>
      </c>
      <c r="AH45" s="18">
        <v>89508.528793784411</v>
      </c>
      <c r="AI45" s="18">
        <v>169075.2668399743</v>
      </c>
      <c r="AJ45" s="18">
        <v>0</v>
      </c>
      <c r="AK45" s="19">
        <v>2677.6693385065569</v>
      </c>
      <c r="AL45" s="20">
        <v>2878444.323642869</v>
      </c>
      <c r="AM45" s="4"/>
      <c r="AN45" s="4"/>
      <c r="AO45" s="4"/>
      <c r="AP45" s="4"/>
      <c r="AQ45" s="4"/>
      <c r="AR45" s="4"/>
      <c r="AS45" s="4"/>
      <c r="AT45" s="4"/>
      <c r="AU45" s="4"/>
      <c r="AV45" s="4"/>
      <c r="AW45" s="4"/>
      <c r="AX45" s="4"/>
      <c r="AY45" s="4"/>
      <c r="AZ45" s="4"/>
      <c r="BA45" s="4"/>
      <c r="BB45" s="4"/>
      <c r="BC45" s="39"/>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row>
    <row r="46" spans="1:164" ht="24.75" customHeight="1">
      <c r="B46" s="42" t="s">
        <v>96</v>
      </c>
      <c r="C46" s="25">
        <v>-294.44561400736256</v>
      </c>
      <c r="D46" s="25">
        <v>-213.69783393650968</v>
      </c>
      <c r="E46" s="25">
        <v>-1.0234859833338041</v>
      </c>
      <c r="F46" s="25">
        <v>-20921.454978259942</v>
      </c>
      <c r="G46" s="25">
        <v>-6.2399733157468962</v>
      </c>
      <c r="H46" s="25">
        <v>-22.610566607109462</v>
      </c>
      <c r="I46" s="25">
        <v>-84.046507857632662</v>
      </c>
      <c r="J46" s="25">
        <v>-10520.822015628528</v>
      </c>
      <c r="K46" s="25">
        <v>-22.646261123379418</v>
      </c>
      <c r="L46" s="25">
        <v>-40.979300935357429</v>
      </c>
      <c r="M46" s="25">
        <v>-12.007020107048564</v>
      </c>
      <c r="N46" s="25">
        <v>-53.559851775910268</v>
      </c>
      <c r="O46" s="25">
        <v>-145.80298930873548</v>
      </c>
      <c r="P46" s="25">
        <v>-48.794740408023301</v>
      </c>
      <c r="Q46" s="25">
        <v>-35.050390846833118</v>
      </c>
      <c r="R46" s="25">
        <v>-49.806734376583449</v>
      </c>
      <c r="S46" s="25">
        <v>-271.97249437990877</v>
      </c>
      <c r="T46" s="26">
        <v>-16.258078157465974</v>
      </c>
      <c r="U46" s="25">
        <v>-77.116473692742545</v>
      </c>
      <c r="V46" s="25">
        <v>-21698.776640039621</v>
      </c>
      <c r="W46" s="25">
        <v>-16213.824220187962</v>
      </c>
      <c r="X46" s="25">
        <v>-11676.435492872472</v>
      </c>
      <c r="Y46" s="25">
        <v>-2687.5096416189958</v>
      </c>
      <c r="Z46" s="25">
        <v>-48456.783834891401</v>
      </c>
      <c r="AA46" s="25">
        <v>-6613.8087044998701</v>
      </c>
      <c r="AB46" s="25">
        <v>-14489.650676490857</v>
      </c>
      <c r="AC46" s="25">
        <v>-533.49939008997251</v>
      </c>
      <c r="AD46" s="25">
        <v>0</v>
      </c>
      <c r="AE46" s="25">
        <v>-3250.4900326088868</v>
      </c>
      <c r="AF46" s="25">
        <v>-50492.395958478635</v>
      </c>
      <c r="AG46" s="25">
        <v>-3562.6430674563894</v>
      </c>
      <c r="AH46" s="25">
        <v>-2804.4616738785094</v>
      </c>
      <c r="AI46" s="25">
        <v>-252.23978781773647</v>
      </c>
      <c r="AJ46" s="25">
        <v>0</v>
      </c>
      <c r="AK46" s="26">
        <v>-37.088326706994089</v>
      </c>
      <c r="AL46" s="27">
        <v>-215607.94275834635</v>
      </c>
      <c r="AM46" s="4"/>
      <c r="AN46" s="4"/>
      <c r="AO46" s="4"/>
      <c r="AP46" s="4"/>
      <c r="AQ46" s="4"/>
      <c r="AR46" s="4"/>
      <c r="AS46" s="4"/>
      <c r="AT46" s="4"/>
      <c r="AU46" s="4"/>
      <c r="AV46" s="4"/>
      <c r="AW46" s="4"/>
      <c r="AX46" s="4"/>
      <c r="AY46" s="4"/>
      <c r="AZ46" s="4"/>
      <c r="BA46" s="4"/>
      <c r="BB46" s="4"/>
      <c r="BC46" s="39"/>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row>
    <row r="47" spans="1:164" ht="24.75" customHeight="1">
      <c r="B47" s="30" t="s">
        <v>97</v>
      </c>
      <c r="C47" s="31">
        <f>SUM(C41:C46)</f>
        <v>63296.745651271187</v>
      </c>
      <c r="D47" s="31">
        <f>SUM(D41:D46)</f>
        <v>10392.830237819848</v>
      </c>
      <c r="E47" s="31">
        <v>3554.9921569687667</v>
      </c>
      <c r="F47" s="31">
        <v>811848.1855316658</v>
      </c>
      <c r="G47" s="31">
        <v>18186.97971129604</v>
      </c>
      <c r="H47" s="31">
        <v>128634.19522871578</v>
      </c>
      <c r="I47" s="31">
        <v>653668.47547552234</v>
      </c>
      <c r="J47" s="31">
        <v>951239.12634940189</v>
      </c>
      <c r="K47" s="31">
        <v>144586.97214599009</v>
      </c>
      <c r="L47" s="31">
        <v>246546.40293900814</v>
      </c>
      <c r="M47" s="31">
        <v>61551.371420896532</v>
      </c>
      <c r="N47" s="31">
        <v>255566.36665233882</v>
      </c>
      <c r="O47" s="31">
        <v>769119.18413606181</v>
      </c>
      <c r="P47" s="31">
        <v>265504.70901262085</v>
      </c>
      <c r="Q47" s="31">
        <v>216744.33384528221</v>
      </c>
      <c r="R47" s="31">
        <v>220013.22566721719</v>
      </c>
      <c r="S47" s="31">
        <v>842914.09828973922</v>
      </c>
      <c r="T47" s="32">
        <v>80226.45628282745</v>
      </c>
      <c r="U47" s="31">
        <v>409916.49253089656</v>
      </c>
      <c r="V47" s="31">
        <v>1760644.904378905</v>
      </c>
      <c r="W47" s="31">
        <v>454480.1109768328</v>
      </c>
      <c r="X47" s="31">
        <v>382023.13137153035</v>
      </c>
      <c r="Y47" s="31">
        <v>3207874.171295912</v>
      </c>
      <c r="Z47" s="31">
        <v>1269120.1885611471</v>
      </c>
      <c r="AA47" s="31">
        <v>5197887.2148497961</v>
      </c>
      <c r="AB47" s="31">
        <v>1466459.7307215412</v>
      </c>
      <c r="AC47" s="31">
        <v>1733898.3793594453</v>
      </c>
      <c r="AD47" s="31">
        <v>1347857.6259924464</v>
      </c>
      <c r="AE47" s="31">
        <v>2392780.1896490715</v>
      </c>
      <c r="AF47" s="31">
        <v>1673882.6669282941</v>
      </c>
      <c r="AG47" s="31">
        <v>119105.02659108452</v>
      </c>
      <c r="AH47" s="31">
        <v>1892478.7025406859</v>
      </c>
      <c r="AI47" s="31">
        <v>1972156.1409752241</v>
      </c>
      <c r="AJ47" s="31">
        <v>7.2759576141834259E-11</v>
      </c>
      <c r="AK47" s="32">
        <v>-44108.560078126487</v>
      </c>
      <c r="AL47" s="33">
        <v>30980050.767379358</v>
      </c>
      <c r="AM47" s="4"/>
      <c r="AN47" s="4"/>
      <c r="AO47" s="4"/>
      <c r="AP47" s="4"/>
      <c r="AQ47" s="4"/>
      <c r="AR47" s="4"/>
      <c r="AS47" s="4"/>
      <c r="AT47" s="4"/>
      <c r="AU47" s="4"/>
      <c r="AV47" s="4"/>
      <c r="AW47" s="4"/>
      <c r="AX47" s="4"/>
      <c r="AY47" s="4"/>
      <c r="AZ47" s="4"/>
      <c r="BA47" s="4"/>
      <c r="BB47" s="4"/>
      <c r="BC47" s="39"/>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row>
    <row r="48" spans="1:164" ht="24.75" customHeight="1">
      <c r="B48" s="30" t="s">
        <v>48</v>
      </c>
      <c r="C48" s="25">
        <f>C40+C47</f>
        <v>108818</v>
      </c>
      <c r="D48" s="25">
        <f>D40+D47</f>
        <v>19325.25</v>
      </c>
      <c r="E48" s="31">
        <v>9007</v>
      </c>
      <c r="F48" s="31">
        <v>2126717.4098463217</v>
      </c>
      <c r="G48" s="31">
        <v>52707.652981328298</v>
      </c>
      <c r="H48" s="31">
        <v>360365.15245066071</v>
      </c>
      <c r="I48" s="31">
        <v>2542670.2230036119</v>
      </c>
      <c r="J48" s="31">
        <v>3157006.857756</v>
      </c>
      <c r="K48" s="31">
        <v>330798.7564693474</v>
      </c>
      <c r="L48" s="31">
        <v>1117703</v>
      </c>
      <c r="M48" s="31">
        <v>271025</v>
      </c>
      <c r="N48" s="31">
        <v>563880</v>
      </c>
      <c r="O48" s="31">
        <v>2221173</v>
      </c>
      <c r="P48" s="31">
        <v>818138</v>
      </c>
      <c r="Q48" s="31">
        <v>816998.95933408802</v>
      </c>
      <c r="R48" s="31">
        <v>799247</v>
      </c>
      <c r="S48" s="31">
        <v>4509308.007706535</v>
      </c>
      <c r="T48" s="32">
        <v>193866.85469273859</v>
      </c>
      <c r="U48" s="31">
        <v>1056300.5875700095</v>
      </c>
      <c r="V48" s="31">
        <v>3801361.1082137059</v>
      </c>
      <c r="W48" s="31">
        <v>1333065.4262161013</v>
      </c>
      <c r="X48" s="31">
        <v>553833.54709019035</v>
      </c>
      <c r="Y48" s="31">
        <v>4723198.4693535119</v>
      </c>
      <c r="Z48" s="31">
        <v>1980628.3379140503</v>
      </c>
      <c r="AA48" s="31">
        <v>5912760.4278172962</v>
      </c>
      <c r="AB48" s="31">
        <v>3009446.0565137807</v>
      </c>
      <c r="AC48" s="31">
        <v>2754496.2436695965</v>
      </c>
      <c r="AD48" s="31">
        <v>1680249.2484022642</v>
      </c>
      <c r="AE48" s="31">
        <v>3497893.9195633037</v>
      </c>
      <c r="AF48" s="31">
        <v>2790098.7419760767</v>
      </c>
      <c r="AG48" s="31">
        <v>184327.52852548769</v>
      </c>
      <c r="AH48" s="31">
        <v>3068885.6800307492</v>
      </c>
      <c r="AI48" s="31">
        <v>3387568.8085449748</v>
      </c>
      <c r="AJ48" s="31">
        <v>91533.895509778391</v>
      </c>
      <c r="AK48" s="32">
        <v>237749.89507521779</v>
      </c>
      <c r="AL48" s="33">
        <v>60082154.046226725</v>
      </c>
      <c r="AM48" s="4"/>
      <c r="AN48" s="4"/>
      <c r="AO48" s="4"/>
      <c r="AP48" s="4"/>
      <c r="AQ48" s="4"/>
      <c r="AR48" s="4"/>
      <c r="AS48" s="4"/>
      <c r="AT48" s="4"/>
      <c r="AU48" s="4"/>
      <c r="AV48" s="4"/>
      <c r="AW48" s="4"/>
      <c r="AX48" s="4"/>
      <c r="AY48" s="4"/>
      <c r="AZ48" s="4"/>
      <c r="BA48" s="4"/>
      <c r="BB48" s="4"/>
      <c r="BC48" s="39"/>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row>
    <row r="49" spans="1:168">
      <c r="A49" s="2"/>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row>
    <row r="50" spans="1:168" ht="14.25" customHeight="1">
      <c r="A50" s="2"/>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row>
    <row r="51" spans="1:168">
      <c r="A51" s="2"/>
      <c r="AC51" s="18"/>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row>
    <row r="52" spans="1:168" ht="25.5" customHeight="1">
      <c r="A52" s="2"/>
      <c r="C52" s="4"/>
      <c r="AC52" s="18"/>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row>
    <row r="53" spans="1:168" ht="25.5" customHeight="1">
      <c r="A53" s="2"/>
      <c r="AC53" s="18"/>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row>
    <row r="54" spans="1:168" ht="25.5" customHeight="1">
      <c r="A54" s="2"/>
      <c r="AC54" s="18"/>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row>
    <row r="55" spans="1:168" ht="25.5" customHeight="1">
      <c r="A55" s="2"/>
      <c r="AC55" s="18"/>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row>
    <row r="56" spans="1:168" ht="25.5" customHeight="1">
      <c r="A56" s="2"/>
      <c r="AC56" s="18"/>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row>
    <row r="57" spans="1:168" ht="25.5" customHeight="1">
      <c r="A57" s="2"/>
      <c r="AC57" s="18"/>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row>
    <row r="58" spans="1:168" ht="25.5" customHeight="1">
      <c r="A58" s="2"/>
      <c r="AC58" s="18"/>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row>
    <row r="59" spans="1:168" ht="25.5" customHeight="1">
      <c r="A59" s="2"/>
      <c r="AC59" s="18"/>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row>
    <row r="60" spans="1:168" ht="25.5" customHeight="1">
      <c r="A60" s="2"/>
      <c r="AC60" s="18"/>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row>
    <row r="61" spans="1:168" ht="25.5" customHeight="1">
      <c r="A61" s="2"/>
      <c r="AC61" s="18"/>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row>
    <row r="62" spans="1:168" ht="25.5" customHeight="1">
      <c r="A62" s="2"/>
      <c r="AC62" s="18"/>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row>
    <row r="63" spans="1:168" ht="25.5" customHeight="1">
      <c r="A63" s="2"/>
      <c r="AC63" s="18"/>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row>
    <row r="64" spans="1:168" ht="25.5" customHeight="1">
      <c r="A64" s="2"/>
      <c r="AC64" s="18"/>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row>
    <row r="65" spans="1:168" ht="25.5" customHeight="1">
      <c r="A65" s="2"/>
      <c r="AC65" s="18"/>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row>
    <row r="66" spans="1:168" ht="25.5" customHeight="1">
      <c r="A66" s="2"/>
      <c r="AC66" s="18"/>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row>
    <row r="67" spans="1:168" ht="25.5" customHeight="1">
      <c r="A67" s="2"/>
      <c r="AC67" s="18"/>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row>
    <row r="68" spans="1:168" ht="25.5" customHeight="1">
      <c r="A68" s="2"/>
      <c r="AC68" s="18"/>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row>
    <row r="69" spans="1:168" ht="25.5" customHeight="1">
      <c r="A69" s="2"/>
      <c r="AC69" s="18"/>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row>
    <row r="70" spans="1:168" ht="25.5" customHeight="1">
      <c r="A70" s="2"/>
      <c r="AC70" s="18"/>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row>
    <row r="71" spans="1:168" ht="25.5" customHeight="1">
      <c r="A71" s="2"/>
      <c r="AC71" s="18"/>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row>
    <row r="72" spans="1:168" ht="25.5" customHeight="1">
      <c r="A72" s="2"/>
      <c r="AC72" s="18"/>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row>
    <row r="73" spans="1:168" ht="25.5" customHeight="1">
      <c r="A73" s="2"/>
      <c r="AC73" s="18"/>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row>
    <row r="74" spans="1:168" ht="25.5" customHeight="1">
      <c r="A74" s="2"/>
      <c r="AC74" s="18"/>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row>
    <row r="75" spans="1:168" ht="25.5" customHeight="1">
      <c r="A75" s="2"/>
      <c r="AC75" s="18"/>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row>
    <row r="76" spans="1:168" ht="25.5" customHeight="1">
      <c r="A76" s="2"/>
      <c r="AC76" s="18"/>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row>
    <row r="77" spans="1:168" ht="25.5" customHeight="1">
      <c r="A77" s="2"/>
      <c r="AC77" s="18"/>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row>
    <row r="78" spans="1:168" ht="25.5" customHeight="1">
      <c r="A78" s="2"/>
      <c r="AC78" s="18"/>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row>
    <row r="79" spans="1:168" ht="25.5" customHeight="1">
      <c r="A79" s="2"/>
      <c r="AC79" s="18"/>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row>
    <row r="80" spans="1:168" ht="25.5" customHeight="1">
      <c r="A80" s="2"/>
      <c r="AC80" s="18"/>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row>
    <row r="81" spans="1:226" ht="25.5" customHeight="1">
      <c r="A81" s="2"/>
      <c r="AC81" s="18"/>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row>
    <row r="82" spans="1:226" ht="25.5" customHeight="1">
      <c r="A82" s="2"/>
      <c r="AC82" s="18"/>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row>
    <row r="83" spans="1:226" ht="25.5" customHeight="1">
      <c r="A83" s="2"/>
      <c r="AC83" s="18"/>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row>
    <row r="84" spans="1:226" ht="25.5" customHeight="1">
      <c r="A84" s="2"/>
      <c r="AC84" s="18"/>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row>
    <row r="85" spans="1:226" ht="25.5" customHeight="1">
      <c r="A85" s="2"/>
      <c r="AC85" s="18"/>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row>
    <row r="86" spans="1:226" ht="25.5" customHeight="1">
      <c r="A86" s="2"/>
      <c r="AC86" s="18"/>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row>
    <row r="87" spans="1:226" ht="25.5" customHeight="1">
      <c r="A87" s="2"/>
      <c r="AC87" s="18"/>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row>
    <row r="88" spans="1:226" ht="25.5" customHeight="1">
      <c r="A88" s="2"/>
      <c r="AC88" s="18"/>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row>
    <row r="89" spans="1:226" ht="25.5" customHeight="1">
      <c r="A89" s="2"/>
      <c r="AC89" s="18"/>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row>
    <row r="90" spans="1:226" ht="25.5" customHeight="1">
      <c r="A90" s="2"/>
      <c r="AC90" s="18"/>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row>
    <row r="91" spans="1:226" ht="25.5" customHeight="1">
      <c r="A91" s="2"/>
      <c r="AC91" s="18"/>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row>
    <row r="92" spans="1:226" ht="25.5" customHeight="1">
      <c r="A92" s="2"/>
      <c r="AC92" s="18"/>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row>
    <row r="93" spans="1:226" ht="25.5" customHeight="1">
      <c r="A93" s="2"/>
      <c r="AC93" s="18"/>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row>
    <row r="94" spans="1:226">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row>
    <row r="95" spans="1:226">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row>
    <row r="96" spans="1:226">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row>
    <row r="97" spans="3:226">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row>
    <row r="98" spans="3:226">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row>
    <row r="99" spans="3:226">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row>
    <row r="100" spans="3:226">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row>
    <row r="101" spans="3:226">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row>
    <row r="102" spans="3:226">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row>
    <row r="103" spans="3:226">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row>
    <row r="104" spans="3:226">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row>
    <row r="105" spans="3:226">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row>
    <row r="106" spans="3:226">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row>
    <row r="107" spans="3:226">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row>
    <row r="108" spans="3:226">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row>
    <row r="109" spans="3:226">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row>
    <row r="110" spans="3:226">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row>
    <row r="111" spans="3:226">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row>
    <row r="112" spans="3:226">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row>
    <row r="113" spans="3:226">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row>
    <row r="114" spans="3:226">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row>
    <row r="115" spans="3:226">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row>
    <row r="116" spans="3:226">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row>
    <row r="117" spans="3:226">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row>
    <row r="118" spans="3:226">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row>
    <row r="119" spans="3:226">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row>
    <row r="120" spans="3:226">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row>
    <row r="121" spans="3:226">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row>
    <row r="122" spans="3:226">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row>
    <row r="123" spans="3:226">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row>
    <row r="124" spans="3:226">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row>
    <row r="125" spans="3:226">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row>
    <row r="126" spans="3:226">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row>
    <row r="127" spans="3:226">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row>
    <row r="128" spans="3:226">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row>
    <row r="129" spans="3:226">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row>
    <row r="130" spans="3:226">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row>
    <row r="131" spans="3:226">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row>
    <row r="132" spans="3:226">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row>
    <row r="133" spans="3:226">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row>
    <row r="134" spans="3:226">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row>
    <row r="135" spans="3:226">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row>
    <row r="136" spans="3:226">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row>
    <row r="137" spans="3:226">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row>
    <row r="138" spans="3:226">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row>
    <row r="139" spans="3:226">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row>
    <row r="140" spans="3:226">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row>
    <row r="141" spans="3:226">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row>
    <row r="142" spans="3:226">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row>
    <row r="143" spans="3:226">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row>
    <row r="144" spans="3:226">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row>
    <row r="145" spans="3:226">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row>
    <row r="146" spans="3:226">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row>
    <row r="147" spans="3:226">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row>
    <row r="148" spans="3:226">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row>
    <row r="149" spans="3:226">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row>
    <row r="150" spans="3:226">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row>
    <row r="151" spans="3:226">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row>
    <row r="152" spans="3:226">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row>
    <row r="153" spans="3:226">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row>
    <row r="154" spans="3:226">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row>
    <row r="155" spans="3:226">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row>
    <row r="156" spans="3:226">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row>
    <row r="157" spans="3:226">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row>
    <row r="158" spans="3:226">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row>
    <row r="159" spans="3:226">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row>
    <row r="160" spans="3:226">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row>
    <row r="161" spans="3:226">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row>
    <row r="162" spans="3:226">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row>
    <row r="163" spans="3:226">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row>
    <row r="164" spans="3:226">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row>
    <row r="165" spans="3:226">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row>
    <row r="166" spans="3:226">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row>
    <row r="167" spans="3:226">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row>
    <row r="168" spans="3:226">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row>
    <row r="169" spans="3:226">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row>
    <row r="170" spans="3:226">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row>
    <row r="171" spans="3:226">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row>
    <row r="172" spans="3:226">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row>
    <row r="173" spans="3:226">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row>
    <row r="174" spans="3:226">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row>
    <row r="175" spans="3:226">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row>
    <row r="176" spans="3:226">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row>
    <row r="177" spans="3:226">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row>
    <row r="178" spans="3:226">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row>
    <row r="179" spans="3:226">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row>
    <row r="180" spans="3:226">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row>
    <row r="181" spans="3:226">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row>
    <row r="182" spans="3:226">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row>
    <row r="183" spans="3:226">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row>
    <row r="184" spans="3:226">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row>
    <row r="185" spans="3:226">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row>
    <row r="186" spans="3:226">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row>
    <row r="187" spans="3:226">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row>
    <row r="188" spans="3:226">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row>
    <row r="189" spans="3:226">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row>
    <row r="190" spans="3:226">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row>
    <row r="191" spans="3:226">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row>
    <row r="192" spans="3:226">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row>
    <row r="193" spans="3:167">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row>
    <row r="194" spans="3:167">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row>
    <row r="195" spans="3:167">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row>
    <row r="196" spans="3:167">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row>
    <row r="197" spans="3:167">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row>
    <row r="198" spans="3:167">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row>
    <row r="199" spans="3:167">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row>
    <row r="200" spans="3:167">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row>
    <row r="201" spans="3:167">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row>
    <row r="202" spans="3:167">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row>
    <row r="203" spans="3:167">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row>
    <row r="204" spans="3:167">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row>
    <row r="205" spans="3:167">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row>
    <row r="206" spans="3:167">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row>
    <row r="207" spans="3:16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row>
    <row r="208" spans="3:167">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row>
    <row r="209" spans="3:167">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row>
    <row r="210" spans="3:167">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row>
    <row r="211" spans="3:167">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row>
    <row r="212" spans="3:167">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row>
    <row r="213" spans="3:167">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row>
    <row r="214" spans="3:167">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row>
    <row r="215" spans="3:167">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row>
    <row r="216" spans="3:167">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row>
    <row r="217" spans="3:167">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row>
    <row r="218" spans="3:167">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row>
    <row r="219" spans="3:167">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row>
    <row r="220" spans="3:167">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row>
    <row r="221" spans="3:167">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row>
    <row r="222" spans="3:167">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row>
    <row r="223" spans="3:167">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row>
    <row r="224" spans="3:167">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row>
    <row r="225" spans="3:226">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row>
    <row r="226" spans="3:226">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row>
    <row r="227" spans="3:226">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row>
    <row r="228" spans="3:226">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row>
    <row r="229" spans="3:226">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row>
    <row r="230" spans="3:226">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row>
    <row r="231" spans="3:226">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row>
    <row r="232" spans="3:226">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row>
    <row r="233" spans="3:226">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row>
    <row r="234" spans="3:226">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row>
    <row r="235" spans="3:226">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row>
    <row r="236" spans="3:226">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row>
    <row r="237" spans="3:226">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row>
    <row r="238" spans="3:226">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row>
    <row r="239" spans="3:226">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row>
    <row r="240" spans="3:226">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row>
    <row r="241" spans="3:167">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row>
    <row r="242" spans="3:167">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row>
    <row r="243" spans="3:167">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row>
    <row r="244" spans="3:167">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row>
    <row r="245" spans="3:167">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row>
    <row r="246" spans="3:167">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row>
    <row r="247" spans="3:167">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row>
    <row r="248" spans="3:167">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row>
    <row r="249" spans="3:167">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row>
    <row r="250" spans="3:167">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row>
    <row r="251" spans="3:167">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row>
    <row r="252" spans="3:167">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4"/>
      <c r="FG252" s="4"/>
      <c r="FH252" s="4"/>
      <c r="FI252" s="4"/>
      <c r="FJ252" s="4"/>
      <c r="FK252" s="4"/>
    </row>
    <row r="253" spans="3:167">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row>
    <row r="254" spans="3:167">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row>
    <row r="255" spans="3:167">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row>
    <row r="256" spans="3:167">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4"/>
      <c r="ES256" s="4"/>
      <c r="ET256" s="4"/>
      <c r="EU256" s="4"/>
      <c r="EV256" s="4"/>
      <c r="EW256" s="4"/>
      <c r="EX256" s="4"/>
      <c r="EY256" s="4"/>
      <c r="EZ256" s="4"/>
      <c r="FA256" s="4"/>
      <c r="FB256" s="4"/>
      <c r="FC256" s="4"/>
      <c r="FD256" s="4"/>
      <c r="FE256" s="4"/>
      <c r="FF256" s="4"/>
      <c r="FG256" s="4"/>
      <c r="FH256" s="4"/>
      <c r="FI256" s="4"/>
      <c r="FJ256" s="4"/>
      <c r="FK256" s="4"/>
    </row>
    <row r="257" spans="3:167">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4"/>
      <c r="ES257" s="4"/>
      <c r="ET257" s="4"/>
      <c r="EU257" s="4"/>
      <c r="EV257" s="4"/>
      <c r="EW257" s="4"/>
      <c r="EX257" s="4"/>
      <c r="EY257" s="4"/>
      <c r="EZ257" s="4"/>
      <c r="FA257" s="4"/>
      <c r="FB257" s="4"/>
      <c r="FC257" s="4"/>
      <c r="FD257" s="4"/>
      <c r="FE257" s="4"/>
      <c r="FF257" s="4"/>
      <c r="FG257" s="4"/>
      <c r="FH257" s="4"/>
      <c r="FI257" s="4"/>
      <c r="FJ257" s="4"/>
      <c r="FK257" s="4"/>
    </row>
    <row r="258" spans="3:167">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4"/>
      <c r="ES258" s="4"/>
      <c r="ET258" s="4"/>
      <c r="EU258" s="4"/>
      <c r="EV258" s="4"/>
      <c r="EW258" s="4"/>
      <c r="EX258" s="4"/>
      <c r="EY258" s="4"/>
      <c r="EZ258" s="4"/>
      <c r="FA258" s="4"/>
      <c r="FB258" s="4"/>
      <c r="FC258" s="4"/>
      <c r="FD258" s="4"/>
      <c r="FE258" s="4"/>
      <c r="FF258" s="4"/>
      <c r="FG258" s="4"/>
      <c r="FH258" s="4"/>
      <c r="FI258" s="4"/>
      <c r="FJ258" s="4"/>
      <c r="FK258" s="4"/>
    </row>
    <row r="259" spans="3:167">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row>
    <row r="260" spans="3:167">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4"/>
      <c r="ES260" s="4"/>
      <c r="ET260" s="4"/>
      <c r="EU260" s="4"/>
      <c r="EV260" s="4"/>
      <c r="EW260" s="4"/>
      <c r="EX260" s="4"/>
      <c r="EY260" s="4"/>
      <c r="EZ260" s="4"/>
      <c r="FA260" s="4"/>
      <c r="FB260" s="4"/>
      <c r="FC260" s="4"/>
      <c r="FD260" s="4"/>
      <c r="FE260" s="4"/>
      <c r="FF260" s="4"/>
      <c r="FG260" s="4"/>
      <c r="FH260" s="4"/>
      <c r="FI260" s="4"/>
      <c r="FJ260" s="4"/>
      <c r="FK260" s="4"/>
    </row>
    <row r="261" spans="3:167">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4"/>
      <c r="ES261" s="4"/>
      <c r="ET261" s="4"/>
      <c r="EU261" s="4"/>
      <c r="EV261" s="4"/>
      <c r="EW261" s="4"/>
      <c r="EX261" s="4"/>
      <c r="EY261" s="4"/>
      <c r="EZ261" s="4"/>
      <c r="FA261" s="4"/>
      <c r="FB261" s="4"/>
      <c r="FC261" s="4"/>
      <c r="FD261" s="4"/>
      <c r="FE261" s="4"/>
      <c r="FF261" s="4"/>
      <c r="FG261" s="4"/>
      <c r="FH261" s="4"/>
      <c r="FI261" s="4"/>
      <c r="FJ261" s="4"/>
      <c r="FK261" s="4"/>
    </row>
    <row r="262" spans="3:167">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4"/>
      <c r="ES262" s="4"/>
      <c r="ET262" s="4"/>
      <c r="EU262" s="4"/>
      <c r="EV262" s="4"/>
      <c r="EW262" s="4"/>
      <c r="EX262" s="4"/>
      <c r="EY262" s="4"/>
      <c r="EZ262" s="4"/>
      <c r="FA262" s="4"/>
      <c r="FB262" s="4"/>
      <c r="FC262" s="4"/>
      <c r="FD262" s="4"/>
      <c r="FE262" s="4"/>
      <c r="FF262" s="4"/>
      <c r="FG262" s="4"/>
      <c r="FH262" s="4"/>
      <c r="FI262" s="4"/>
      <c r="FJ262" s="4"/>
      <c r="FK262" s="4"/>
    </row>
    <row r="263" spans="3:167">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c r="EE263" s="4"/>
      <c r="EF263" s="4"/>
      <c r="EG263" s="4"/>
      <c r="EH263" s="4"/>
      <c r="EI263" s="4"/>
      <c r="EJ263" s="4"/>
      <c r="EK263" s="4"/>
      <c r="EL263" s="4"/>
      <c r="EM263" s="4"/>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row>
    <row r="264" spans="3:167">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row>
    <row r="265" spans="3:167">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row>
    <row r="266" spans="3:167">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row>
    <row r="267" spans="3:167">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row>
    <row r="268" spans="3:167">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row>
    <row r="269" spans="3:167">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row>
    <row r="270" spans="3:167">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row>
    <row r="271" spans="3:167">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row>
    <row r="272" spans="3:167">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row>
    <row r="273" spans="3:167">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row>
    <row r="274" spans="3:167">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row>
    <row r="275" spans="3:167">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row>
    <row r="276" spans="3:167">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row>
    <row r="277" spans="3:167">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row>
    <row r="278" spans="3:167">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row>
    <row r="279" spans="3:167">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row>
    <row r="280" spans="3:167">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row>
    <row r="281" spans="3:167">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row>
    <row r="282" spans="3:167">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row>
    <row r="283" spans="3:167">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row>
    <row r="284" spans="3:167">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row>
    <row r="285" spans="3:167">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row>
    <row r="286" spans="3:167">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row>
    <row r="287" spans="3:167">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row>
    <row r="434" spans="2:226" s="3" customFormat="1" ht="1.5" customHeight="1">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c r="FE434" s="2"/>
      <c r="FF434" s="2"/>
      <c r="FG434" s="2"/>
      <c r="FH434" s="2"/>
      <c r="FI434" s="2"/>
      <c r="FJ434" s="2"/>
      <c r="FK434" s="2"/>
      <c r="FL434" s="2"/>
      <c r="FM434" s="2"/>
      <c r="FN434" s="2"/>
      <c r="FO434" s="2"/>
      <c r="FP434" s="2"/>
      <c r="FQ434" s="2"/>
      <c r="FR434" s="2"/>
      <c r="FS434" s="2"/>
      <c r="FT434" s="2"/>
      <c r="FU434" s="2"/>
      <c r="FV434" s="2"/>
      <c r="FW434" s="2"/>
      <c r="FX434" s="2"/>
      <c r="FY434" s="2"/>
      <c r="FZ434" s="2"/>
      <c r="GA434" s="2"/>
      <c r="GB434" s="2"/>
      <c r="GC434" s="2"/>
      <c r="GD434" s="2"/>
      <c r="GE434" s="2"/>
      <c r="GF434" s="2"/>
      <c r="GG434" s="2"/>
      <c r="GH434" s="2"/>
      <c r="GI434" s="2"/>
      <c r="GJ434" s="2"/>
      <c r="GK434" s="2"/>
      <c r="GL434" s="2"/>
      <c r="GM434" s="2"/>
      <c r="GN434" s="2"/>
      <c r="GO434" s="2"/>
      <c r="GP434" s="2"/>
      <c r="GQ434" s="2"/>
      <c r="GR434" s="2"/>
      <c r="GS434" s="2"/>
      <c r="GT434" s="2"/>
      <c r="GU434" s="2"/>
      <c r="GV434" s="2"/>
      <c r="GW434" s="2"/>
      <c r="GX434" s="2"/>
      <c r="GY434" s="2"/>
      <c r="GZ434" s="2"/>
      <c r="HA434" s="2"/>
      <c r="HB434" s="2"/>
      <c r="HC434" s="2"/>
      <c r="HD434" s="2"/>
      <c r="HE434" s="2"/>
      <c r="HF434" s="2"/>
      <c r="HG434" s="2"/>
      <c r="HH434" s="2"/>
      <c r="HI434" s="2"/>
      <c r="HJ434" s="2"/>
      <c r="HK434" s="2"/>
      <c r="HL434" s="2"/>
      <c r="HM434" s="2"/>
      <c r="HN434" s="2"/>
      <c r="HO434" s="2"/>
      <c r="HP434" s="2"/>
      <c r="HQ434" s="2"/>
      <c r="HR434" s="2"/>
    </row>
    <row r="435" spans="2:226" s="3" customFormat="1" hidden="1">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c r="FE435" s="2"/>
      <c r="FF435" s="2"/>
      <c r="FG435" s="2"/>
      <c r="FH435" s="2"/>
      <c r="FI435" s="2"/>
      <c r="FJ435" s="2"/>
      <c r="FK435" s="2"/>
      <c r="FL435" s="2"/>
      <c r="FM435" s="2"/>
      <c r="FN435" s="2"/>
      <c r="FO435" s="2"/>
      <c r="FP435" s="2"/>
      <c r="FQ435" s="2"/>
      <c r="FR435" s="2"/>
      <c r="FS435" s="2"/>
      <c r="FT435" s="2"/>
      <c r="FU435" s="2"/>
      <c r="FV435" s="2"/>
      <c r="FW435" s="2"/>
      <c r="FX435" s="2"/>
      <c r="FY435" s="2"/>
      <c r="FZ435" s="2"/>
      <c r="GA435" s="2"/>
      <c r="GB435" s="2"/>
      <c r="GC435" s="2"/>
      <c r="GD435" s="2"/>
      <c r="GE435" s="2"/>
      <c r="GF435" s="2"/>
      <c r="GG435" s="2"/>
      <c r="GH435" s="2"/>
      <c r="GI435" s="2"/>
      <c r="GJ435" s="2"/>
      <c r="GK435" s="2"/>
      <c r="GL435" s="2"/>
      <c r="GM435" s="2"/>
      <c r="GN435" s="2"/>
      <c r="GO435" s="2"/>
      <c r="GP435" s="2"/>
      <c r="GQ435" s="2"/>
      <c r="GR435" s="2"/>
      <c r="GS435" s="2"/>
      <c r="GT435" s="2"/>
      <c r="GU435" s="2"/>
      <c r="GV435" s="2"/>
      <c r="GW435" s="2"/>
      <c r="GX435" s="2"/>
      <c r="GY435" s="2"/>
      <c r="GZ435" s="2"/>
      <c r="HA435" s="2"/>
      <c r="HB435" s="2"/>
      <c r="HC435" s="2"/>
      <c r="HD435" s="2"/>
      <c r="HE435" s="2"/>
      <c r="HF435" s="2"/>
      <c r="HG435" s="2"/>
      <c r="HH435" s="2"/>
      <c r="HI435" s="2"/>
      <c r="HJ435" s="2"/>
      <c r="HK435" s="2"/>
      <c r="HL435" s="2"/>
      <c r="HM435" s="2"/>
      <c r="HN435" s="2"/>
      <c r="HO435" s="2"/>
      <c r="HP435" s="2"/>
      <c r="HQ435" s="2"/>
      <c r="HR435" s="2"/>
    </row>
    <row r="436" spans="2:226" s="3" customFormat="1" hidden="1">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c r="FE436" s="2"/>
      <c r="FF436" s="2"/>
      <c r="FG436" s="2"/>
      <c r="FH436" s="2"/>
      <c r="FI436" s="2"/>
      <c r="FJ436" s="2"/>
      <c r="FK436" s="2"/>
      <c r="FL436" s="2"/>
      <c r="FM436" s="2"/>
      <c r="FN436" s="2"/>
      <c r="FO436" s="2"/>
      <c r="FP436" s="2"/>
      <c r="FQ436" s="2"/>
      <c r="FR436" s="2"/>
      <c r="FS436" s="2"/>
      <c r="FT436" s="2"/>
      <c r="FU436" s="2"/>
      <c r="FV436" s="2"/>
      <c r="FW436" s="2"/>
      <c r="FX436" s="2"/>
      <c r="FY436" s="2"/>
      <c r="FZ436" s="2"/>
      <c r="GA436" s="2"/>
      <c r="GB436" s="2"/>
      <c r="GC436" s="2"/>
      <c r="GD436" s="2"/>
      <c r="GE436" s="2"/>
      <c r="GF436" s="2"/>
      <c r="GG436" s="2"/>
      <c r="GH436" s="2"/>
      <c r="GI436" s="2"/>
      <c r="GJ436" s="2"/>
      <c r="GK436" s="2"/>
      <c r="GL436" s="2"/>
      <c r="GM436" s="2"/>
      <c r="GN436" s="2"/>
      <c r="GO436" s="2"/>
      <c r="GP436" s="2"/>
      <c r="GQ436" s="2"/>
      <c r="GR436" s="2"/>
      <c r="GS436" s="2"/>
      <c r="GT436" s="2"/>
      <c r="GU436" s="2"/>
      <c r="GV436" s="2"/>
      <c r="GW436" s="2"/>
      <c r="GX436" s="2"/>
      <c r="GY436" s="2"/>
      <c r="GZ436" s="2"/>
      <c r="HA436" s="2"/>
      <c r="HB436" s="2"/>
      <c r="HC436" s="2"/>
      <c r="HD436" s="2"/>
      <c r="HE436" s="2"/>
      <c r="HF436" s="2"/>
      <c r="HG436" s="2"/>
      <c r="HH436" s="2"/>
      <c r="HI436" s="2"/>
      <c r="HJ436" s="2"/>
      <c r="HK436" s="2"/>
      <c r="HL436" s="2"/>
      <c r="HM436" s="2"/>
      <c r="HN436" s="2"/>
      <c r="HO436" s="2"/>
      <c r="HP436" s="2"/>
      <c r="HQ436" s="2"/>
      <c r="HR436" s="2"/>
    </row>
    <row r="437" spans="2:226" s="3" customFormat="1" ht="3.75" hidden="1" customHeight="1">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c r="FE437" s="2"/>
      <c r="FF437" s="2"/>
      <c r="FG437" s="2"/>
      <c r="FH437" s="2"/>
      <c r="FI437" s="2"/>
      <c r="FJ437" s="2"/>
      <c r="FK437" s="2"/>
      <c r="FL437" s="2"/>
      <c r="FM437" s="2"/>
      <c r="FN437" s="2"/>
      <c r="FO437" s="2"/>
      <c r="FP437" s="2"/>
      <c r="FQ437" s="2"/>
      <c r="FR437" s="2"/>
      <c r="FS437" s="2"/>
      <c r="FT437" s="2"/>
      <c r="FU437" s="2"/>
      <c r="FV437" s="2"/>
      <c r="FW437" s="2"/>
      <c r="FX437" s="2"/>
      <c r="FY437" s="2"/>
      <c r="FZ437" s="2"/>
      <c r="GA437" s="2"/>
      <c r="GB437" s="2"/>
      <c r="GC437" s="2"/>
      <c r="GD437" s="2"/>
      <c r="GE437" s="2"/>
      <c r="GF437" s="2"/>
      <c r="GG437" s="2"/>
      <c r="GH437" s="2"/>
      <c r="GI437" s="2"/>
      <c r="GJ437" s="2"/>
      <c r="GK437" s="2"/>
      <c r="GL437" s="2"/>
      <c r="GM437" s="2"/>
      <c r="GN437" s="2"/>
      <c r="GO437" s="2"/>
      <c r="GP437" s="2"/>
      <c r="GQ437" s="2"/>
      <c r="GR437" s="2"/>
      <c r="GS437" s="2"/>
      <c r="GT437" s="2"/>
      <c r="GU437" s="2"/>
      <c r="GV437" s="2"/>
      <c r="GW437" s="2"/>
      <c r="GX437" s="2"/>
      <c r="GY437" s="2"/>
      <c r="GZ437" s="2"/>
      <c r="HA437" s="2"/>
      <c r="HB437" s="2"/>
      <c r="HC437" s="2"/>
      <c r="HD437" s="2"/>
      <c r="HE437" s="2"/>
      <c r="HF437" s="2"/>
      <c r="HG437" s="2"/>
      <c r="HH437" s="2"/>
      <c r="HI437" s="2"/>
      <c r="HJ437" s="2"/>
      <c r="HK437" s="2"/>
      <c r="HL437" s="2"/>
      <c r="HM437" s="2"/>
      <c r="HN437" s="2"/>
      <c r="HO437" s="2"/>
      <c r="HP437" s="2"/>
      <c r="HQ437" s="2"/>
      <c r="HR437" s="2"/>
    </row>
    <row r="438" spans="2:226" s="3" customFormat="1" hidden="1">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c r="FE438" s="2"/>
      <c r="FF438" s="2"/>
      <c r="FG438" s="2"/>
      <c r="FH438" s="2"/>
      <c r="FI438" s="2"/>
      <c r="FJ438" s="2"/>
      <c r="FK438" s="2"/>
      <c r="FL438" s="2"/>
      <c r="FM438" s="2"/>
      <c r="FN438" s="2"/>
      <c r="FO438" s="2"/>
      <c r="FP438" s="2"/>
      <c r="FQ438" s="2"/>
      <c r="FR438" s="2"/>
      <c r="FS438" s="2"/>
      <c r="FT438" s="2"/>
      <c r="FU438" s="2"/>
      <c r="FV438" s="2"/>
      <c r="FW438" s="2"/>
      <c r="FX438" s="2"/>
      <c r="FY438" s="2"/>
      <c r="FZ438" s="2"/>
      <c r="GA438" s="2"/>
      <c r="GB438" s="2"/>
      <c r="GC438" s="2"/>
      <c r="GD438" s="2"/>
      <c r="GE438" s="2"/>
      <c r="GF438" s="2"/>
      <c r="GG438" s="2"/>
      <c r="GH438" s="2"/>
      <c r="GI438" s="2"/>
      <c r="GJ438" s="2"/>
      <c r="GK438" s="2"/>
      <c r="GL438" s="2"/>
      <c r="GM438" s="2"/>
      <c r="GN438" s="2"/>
      <c r="GO438" s="2"/>
      <c r="GP438" s="2"/>
      <c r="GQ438" s="2"/>
      <c r="GR438" s="2"/>
      <c r="GS438" s="2"/>
      <c r="GT438" s="2"/>
      <c r="GU438" s="2"/>
      <c r="GV438" s="2"/>
      <c r="GW438" s="2"/>
      <c r="GX438" s="2"/>
      <c r="GY438" s="2"/>
      <c r="GZ438" s="2"/>
      <c r="HA438" s="2"/>
      <c r="HB438" s="2"/>
      <c r="HC438" s="2"/>
      <c r="HD438" s="2"/>
      <c r="HE438" s="2"/>
      <c r="HF438" s="2"/>
      <c r="HG438" s="2"/>
      <c r="HH438" s="2"/>
      <c r="HI438" s="2"/>
      <c r="HJ438" s="2"/>
      <c r="HK438" s="2"/>
      <c r="HL438" s="2"/>
      <c r="HM438" s="2"/>
      <c r="HN438" s="2"/>
      <c r="HO438" s="2"/>
      <c r="HP438" s="2"/>
      <c r="HQ438" s="2"/>
      <c r="HR438" s="2"/>
    </row>
    <row r="439" spans="2:226" s="3" customFormat="1" hidden="1">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c r="FE439" s="2"/>
      <c r="FF439" s="2"/>
      <c r="FG439" s="2"/>
      <c r="FH439" s="2"/>
      <c r="FI439" s="2"/>
      <c r="FJ439" s="2"/>
      <c r="FK439" s="2"/>
      <c r="FL439" s="2"/>
      <c r="FM439" s="2"/>
      <c r="FN439" s="2"/>
      <c r="FO439" s="2"/>
      <c r="FP439" s="2"/>
      <c r="FQ439" s="2"/>
      <c r="FR439" s="2"/>
      <c r="FS439" s="2"/>
      <c r="FT439" s="2"/>
      <c r="FU439" s="2"/>
      <c r="FV439" s="2"/>
      <c r="FW439" s="2"/>
      <c r="FX439" s="2"/>
      <c r="FY439" s="2"/>
      <c r="FZ439" s="2"/>
      <c r="GA439" s="2"/>
      <c r="GB439" s="2"/>
      <c r="GC439" s="2"/>
      <c r="GD439" s="2"/>
      <c r="GE439" s="2"/>
      <c r="GF439" s="2"/>
      <c r="GG439" s="2"/>
      <c r="GH439" s="2"/>
      <c r="GI439" s="2"/>
      <c r="GJ439" s="2"/>
      <c r="GK439" s="2"/>
      <c r="GL439" s="2"/>
      <c r="GM439" s="2"/>
      <c r="GN439" s="2"/>
      <c r="GO439" s="2"/>
      <c r="GP439" s="2"/>
      <c r="GQ439" s="2"/>
      <c r="GR439" s="2"/>
      <c r="GS439" s="2"/>
      <c r="GT439" s="2"/>
      <c r="GU439" s="2"/>
      <c r="GV439" s="2"/>
      <c r="GW439" s="2"/>
      <c r="GX439" s="2"/>
      <c r="GY439" s="2"/>
      <c r="GZ439" s="2"/>
      <c r="HA439" s="2"/>
      <c r="HB439" s="2"/>
      <c r="HC439" s="2"/>
      <c r="HD439" s="2"/>
      <c r="HE439" s="2"/>
      <c r="HF439" s="2"/>
      <c r="HG439" s="2"/>
      <c r="HH439" s="2"/>
      <c r="HI439" s="2"/>
      <c r="HJ439" s="2"/>
      <c r="HK439" s="2"/>
      <c r="HL439" s="2"/>
      <c r="HM439" s="2"/>
      <c r="HN439" s="2"/>
      <c r="HO439" s="2"/>
      <c r="HP439" s="2"/>
      <c r="HQ439" s="2"/>
      <c r="HR439" s="2"/>
    </row>
    <row r="440" spans="2:226" s="3" customFormat="1" hidden="1">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c r="FE440" s="2"/>
      <c r="FF440" s="2"/>
      <c r="FG440" s="2"/>
      <c r="FH440" s="2"/>
      <c r="FI440" s="2"/>
      <c r="FJ440" s="2"/>
      <c r="FK440" s="2"/>
      <c r="FL440" s="2"/>
      <c r="FM440" s="2"/>
      <c r="FN440" s="2"/>
      <c r="FO440" s="2"/>
      <c r="FP440" s="2"/>
      <c r="FQ440" s="2"/>
      <c r="FR440" s="2"/>
      <c r="FS440" s="2"/>
      <c r="FT440" s="2"/>
      <c r="FU440" s="2"/>
      <c r="FV440" s="2"/>
      <c r="FW440" s="2"/>
      <c r="FX440" s="2"/>
      <c r="FY440" s="2"/>
      <c r="FZ440" s="2"/>
      <c r="GA440" s="2"/>
      <c r="GB440" s="2"/>
      <c r="GC440" s="2"/>
      <c r="GD440" s="2"/>
      <c r="GE440" s="2"/>
      <c r="GF440" s="2"/>
      <c r="GG440" s="2"/>
      <c r="GH440" s="2"/>
      <c r="GI440" s="2"/>
      <c r="GJ440" s="2"/>
      <c r="GK440" s="2"/>
      <c r="GL440" s="2"/>
      <c r="GM440" s="2"/>
      <c r="GN440" s="2"/>
      <c r="GO440" s="2"/>
      <c r="GP440" s="2"/>
      <c r="GQ440" s="2"/>
      <c r="GR440" s="2"/>
      <c r="GS440" s="2"/>
      <c r="GT440" s="2"/>
      <c r="GU440" s="2"/>
      <c r="GV440" s="2"/>
      <c r="GW440" s="2"/>
      <c r="GX440" s="2"/>
      <c r="GY440" s="2"/>
      <c r="GZ440" s="2"/>
      <c r="HA440" s="2"/>
      <c r="HB440" s="2"/>
      <c r="HC440" s="2"/>
      <c r="HD440" s="2"/>
      <c r="HE440" s="2"/>
      <c r="HF440" s="2"/>
      <c r="HG440" s="2"/>
      <c r="HH440" s="2"/>
      <c r="HI440" s="2"/>
      <c r="HJ440" s="2"/>
      <c r="HK440" s="2"/>
      <c r="HL440" s="2"/>
      <c r="HM440" s="2"/>
      <c r="HN440" s="2"/>
      <c r="HO440" s="2"/>
      <c r="HP440" s="2"/>
      <c r="HQ440" s="2"/>
      <c r="HR440" s="2"/>
    </row>
  </sheetData>
  <dataConsolidate topLabels="1">
    <dataRefs count="1">
      <dataRef ref="E5:IV541" sheet="基本分類" r:id="rId1"/>
    </dataRefs>
  </dataConsolidate>
  <mergeCells count="17">
    <mergeCell ref="AX3:AX4"/>
    <mergeCell ref="AY3:AZ3"/>
    <mergeCell ref="BA3:BA4"/>
    <mergeCell ref="BB3:BB4"/>
    <mergeCell ref="BC3:BC4"/>
    <mergeCell ref="AW3:AW4"/>
    <mergeCell ref="A1:B1"/>
    <mergeCell ref="AL3:AL4"/>
    <mergeCell ref="AM3:AM4"/>
    <mergeCell ref="AN3:AN4"/>
    <mergeCell ref="AO3:AO4"/>
    <mergeCell ref="AP3:AP4"/>
    <mergeCell ref="AQ3:AQ4"/>
    <mergeCell ref="AR3:AR4"/>
    <mergeCell ref="AS3:AS4"/>
    <mergeCell ref="AT3:AT4"/>
    <mergeCell ref="AU3:AV3"/>
  </mergeCells>
  <phoneticPr fontId="1"/>
  <pageMargins left="0.70866141732283472" right="0.70866141732283472" top="0.74803149606299213" bottom="0.74803149606299213" header="0.31496062992125984" footer="0.31496062992125984"/>
  <pageSetup paperSize="9" scale="43" fitToWidth="3" orientation="landscape" r:id="rId2"/>
  <headerFooter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21"/>
  <sheetViews>
    <sheetView zoomScale="80" zoomScaleNormal="80" workbookViewId="0">
      <selection activeCell="K5" sqref="K5"/>
    </sheetView>
  </sheetViews>
  <sheetFormatPr defaultRowHeight="24.95" customHeight="1"/>
  <cols>
    <col min="1" max="1" width="9" style="67"/>
    <col min="2" max="2" width="34.125" style="67" bestFit="1" customWidth="1"/>
    <col min="3" max="16384" width="9" style="67"/>
  </cols>
  <sheetData>
    <row r="1" spans="2:6" ht="39.950000000000003" customHeight="1">
      <c r="B1" s="75" t="s">
        <v>226</v>
      </c>
    </row>
    <row r="2" spans="2:6" ht="24.95" customHeight="1">
      <c r="B2" s="68"/>
      <c r="C2" s="227" t="s">
        <v>119</v>
      </c>
      <c r="D2" s="228"/>
      <c r="E2" s="228"/>
      <c r="F2" s="229"/>
    </row>
    <row r="3" spans="2:6" ht="24.95" customHeight="1">
      <c r="B3" s="68" t="s">
        <v>98</v>
      </c>
      <c r="C3" s="69" t="s">
        <v>115</v>
      </c>
      <c r="D3" s="69" t="s">
        <v>116</v>
      </c>
      <c r="E3" s="69" t="s">
        <v>117</v>
      </c>
      <c r="F3" s="69" t="s">
        <v>118</v>
      </c>
    </row>
    <row r="4" spans="2:6" ht="24.95" customHeight="1">
      <c r="B4" s="70" t="s">
        <v>113</v>
      </c>
      <c r="C4" s="69">
        <v>41</v>
      </c>
      <c r="D4" s="69">
        <v>12</v>
      </c>
      <c r="E4" s="69">
        <v>110</v>
      </c>
      <c r="F4" s="69">
        <v>16</v>
      </c>
    </row>
    <row r="5" spans="2:6" ht="24.95" customHeight="1">
      <c r="B5" s="70" t="s">
        <v>99</v>
      </c>
      <c r="C5" s="69"/>
      <c r="D5" s="69"/>
      <c r="E5" s="69"/>
      <c r="F5" s="69"/>
    </row>
    <row r="6" spans="2:6" ht="24.95" customHeight="1">
      <c r="B6" s="70" t="s">
        <v>100</v>
      </c>
      <c r="C6" s="69"/>
      <c r="D6" s="69"/>
      <c r="E6" s="69"/>
      <c r="F6" s="69"/>
    </row>
    <row r="7" spans="2:6" ht="24.95" customHeight="1">
      <c r="B7" s="70" t="s">
        <v>101</v>
      </c>
      <c r="C7" s="69">
        <v>65</v>
      </c>
      <c r="D7" s="69">
        <v>1.5</v>
      </c>
      <c r="E7" s="69">
        <v>6</v>
      </c>
      <c r="F7" s="69">
        <v>36</v>
      </c>
    </row>
    <row r="8" spans="2:6" ht="24.95" customHeight="1">
      <c r="B8" s="70" t="s">
        <v>102</v>
      </c>
      <c r="C8" s="69">
        <v>133</v>
      </c>
      <c r="D8" s="69">
        <v>23.5</v>
      </c>
      <c r="E8" s="69">
        <v>57</v>
      </c>
      <c r="F8" s="69">
        <v>201</v>
      </c>
    </row>
    <row r="9" spans="2:6" ht="24.95" customHeight="1">
      <c r="B9" s="70" t="s">
        <v>103</v>
      </c>
      <c r="C9" s="69">
        <v>30</v>
      </c>
      <c r="D9" s="69">
        <v>10</v>
      </c>
      <c r="E9" s="69">
        <v>20</v>
      </c>
      <c r="F9" s="69">
        <v>30</v>
      </c>
    </row>
    <row r="10" spans="2:6" ht="24.95" customHeight="1">
      <c r="B10" s="70" t="s">
        <v>104</v>
      </c>
      <c r="C10" s="69"/>
      <c r="D10" s="69"/>
      <c r="E10" s="69"/>
      <c r="F10" s="69"/>
    </row>
    <row r="11" spans="2:6" ht="24.95" customHeight="1">
      <c r="B11" s="70" t="s">
        <v>105</v>
      </c>
      <c r="C11" s="69">
        <v>46</v>
      </c>
      <c r="D11" s="69">
        <v>22.5</v>
      </c>
      <c r="E11" s="69">
        <v>41</v>
      </c>
      <c r="F11" s="69"/>
    </row>
    <row r="12" spans="2:6" ht="24.95" customHeight="1">
      <c r="B12" s="70" t="s">
        <v>106</v>
      </c>
      <c r="C12" s="69"/>
      <c r="D12" s="69"/>
      <c r="E12" s="69"/>
      <c r="F12" s="69"/>
    </row>
    <row r="13" spans="2:6" ht="24.95" customHeight="1">
      <c r="B13" s="70" t="s">
        <v>107</v>
      </c>
      <c r="C13" s="69">
        <v>13</v>
      </c>
      <c r="D13" s="69">
        <v>13</v>
      </c>
      <c r="E13" s="69">
        <v>24</v>
      </c>
      <c r="F13" s="69"/>
    </row>
    <row r="14" spans="2:6" ht="24.95" customHeight="1">
      <c r="B14" s="70" t="s">
        <v>108</v>
      </c>
      <c r="C14" s="69">
        <v>84</v>
      </c>
      <c r="D14" s="69">
        <v>21</v>
      </c>
      <c r="E14" s="69">
        <v>35</v>
      </c>
      <c r="F14" s="69">
        <v>99</v>
      </c>
    </row>
    <row r="15" spans="2:6" ht="24.95" customHeight="1">
      <c r="B15" s="70" t="s">
        <v>109</v>
      </c>
      <c r="C15" s="69">
        <v>12</v>
      </c>
      <c r="D15" s="69"/>
      <c r="E15" s="69">
        <v>4</v>
      </c>
      <c r="F15" s="69"/>
    </row>
    <row r="16" spans="2:6" ht="24.95" customHeight="1">
      <c r="B16" s="70" t="s">
        <v>110</v>
      </c>
      <c r="C16" s="69"/>
      <c r="D16" s="69"/>
      <c r="E16" s="69"/>
      <c r="F16" s="69"/>
    </row>
    <row r="17" spans="2:6" ht="24.95" customHeight="1">
      <c r="B17" s="70" t="s">
        <v>111</v>
      </c>
      <c r="C17" s="69"/>
      <c r="D17" s="69"/>
      <c r="E17" s="69"/>
      <c r="F17" s="69"/>
    </row>
    <row r="18" spans="2:6" ht="24.95" customHeight="1">
      <c r="B18" s="70" t="s">
        <v>143</v>
      </c>
      <c r="C18" s="69">
        <v>720</v>
      </c>
      <c r="D18" s="69"/>
      <c r="E18" s="69">
        <v>110</v>
      </c>
      <c r="F18" s="69">
        <v>252</v>
      </c>
    </row>
    <row r="19" spans="2:6" ht="24.95" customHeight="1" thickBot="1">
      <c r="B19" s="71" t="s">
        <v>112</v>
      </c>
      <c r="C19" s="72"/>
      <c r="D19" s="72">
        <v>72</v>
      </c>
      <c r="E19" s="72">
        <v>151</v>
      </c>
      <c r="F19" s="72">
        <v>203</v>
      </c>
    </row>
    <row r="20" spans="2:6" ht="24.95" customHeight="1">
      <c r="B20" s="73" t="s">
        <v>121</v>
      </c>
      <c r="C20" s="74">
        <v>2019</v>
      </c>
      <c r="D20" s="74">
        <v>479</v>
      </c>
      <c r="E20" s="74">
        <v>834</v>
      </c>
      <c r="F20" s="74">
        <v>1981</v>
      </c>
    </row>
    <row r="21" spans="2:6" ht="35.25" customHeight="1">
      <c r="B21" s="76" t="s">
        <v>144</v>
      </c>
    </row>
  </sheetData>
  <mergeCells count="1">
    <mergeCell ref="C2:F2"/>
  </mergeCells>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L12"/>
  <sheetViews>
    <sheetView workbookViewId="0">
      <selection activeCell="I15" sqref="I15"/>
    </sheetView>
  </sheetViews>
  <sheetFormatPr defaultRowHeight="24.95" customHeight="1"/>
  <cols>
    <col min="1" max="16384" width="9" style="162"/>
  </cols>
  <sheetData>
    <row r="3" spans="2:12" ht="30" customHeight="1">
      <c r="B3" s="176" t="s">
        <v>225</v>
      </c>
    </row>
    <row r="4" spans="2:12" ht="24.95" customHeight="1">
      <c r="B4" s="230" t="s">
        <v>122</v>
      </c>
      <c r="C4" s="232" t="s">
        <v>123</v>
      </c>
      <c r="D4" s="234" t="s">
        <v>124</v>
      </c>
      <c r="E4" s="235"/>
      <c r="F4" s="235"/>
      <c r="G4" s="235"/>
      <c r="H4" s="235"/>
      <c r="I4" s="236"/>
      <c r="J4" s="237" t="s">
        <v>125</v>
      </c>
    </row>
    <row r="5" spans="2:12" ht="24.95" customHeight="1">
      <c r="B5" s="231"/>
      <c r="C5" s="233"/>
      <c r="D5" s="163" t="s">
        <v>126</v>
      </c>
      <c r="E5" s="151" t="s">
        <v>127</v>
      </c>
      <c r="F5" s="151" t="s">
        <v>128</v>
      </c>
      <c r="G5" s="151" t="s">
        <v>129</v>
      </c>
      <c r="H5" s="151" t="s">
        <v>130</v>
      </c>
      <c r="I5" s="164" t="s">
        <v>131</v>
      </c>
      <c r="J5" s="238"/>
    </row>
    <row r="6" spans="2:12" ht="24.95" customHeight="1">
      <c r="B6" s="165" t="s">
        <v>132</v>
      </c>
      <c r="C6" s="166">
        <v>30</v>
      </c>
      <c r="D6" s="167">
        <v>2</v>
      </c>
      <c r="E6" s="168">
        <v>5</v>
      </c>
      <c r="F6" s="168">
        <v>5</v>
      </c>
      <c r="G6" s="168">
        <v>8</v>
      </c>
      <c r="H6" s="168">
        <v>0</v>
      </c>
      <c r="I6" s="169">
        <v>0</v>
      </c>
      <c r="J6" s="170">
        <v>10</v>
      </c>
      <c r="L6" s="171"/>
    </row>
    <row r="7" spans="2:12" ht="24.95" customHeight="1">
      <c r="B7" s="165" t="s">
        <v>133</v>
      </c>
      <c r="C7" s="166">
        <v>120</v>
      </c>
      <c r="D7" s="167">
        <v>1</v>
      </c>
      <c r="E7" s="168">
        <v>15</v>
      </c>
      <c r="F7" s="168">
        <v>30</v>
      </c>
      <c r="G7" s="168">
        <v>20</v>
      </c>
      <c r="H7" s="168">
        <v>14</v>
      </c>
      <c r="I7" s="169">
        <v>0</v>
      </c>
      <c r="J7" s="168">
        <v>40</v>
      </c>
      <c r="L7" s="171"/>
    </row>
    <row r="8" spans="2:12" ht="24.95" customHeight="1">
      <c r="B8" s="165" t="s">
        <v>134</v>
      </c>
      <c r="C8" s="166">
        <v>85</v>
      </c>
      <c r="D8" s="167">
        <v>6</v>
      </c>
      <c r="E8" s="168">
        <v>10</v>
      </c>
      <c r="F8" s="168">
        <v>9</v>
      </c>
      <c r="G8" s="168">
        <v>0</v>
      </c>
      <c r="H8" s="168">
        <v>0</v>
      </c>
      <c r="I8" s="169">
        <v>0</v>
      </c>
      <c r="J8" s="168">
        <v>60</v>
      </c>
      <c r="L8" s="171"/>
    </row>
    <row r="9" spans="2:12" ht="24.95" customHeight="1">
      <c r="B9" s="165" t="s">
        <v>135</v>
      </c>
      <c r="C9" s="166">
        <v>560</v>
      </c>
      <c r="D9" s="167">
        <v>10</v>
      </c>
      <c r="E9" s="168">
        <v>0</v>
      </c>
      <c r="F9" s="168">
        <v>100</v>
      </c>
      <c r="G9" s="168">
        <v>130</v>
      </c>
      <c r="H9" s="168">
        <v>20</v>
      </c>
      <c r="I9" s="169">
        <v>0</v>
      </c>
      <c r="J9" s="168">
        <v>300</v>
      </c>
      <c r="L9" s="171"/>
    </row>
    <row r="10" spans="2:12" ht="24.95" customHeight="1">
      <c r="B10" s="141" t="s">
        <v>136</v>
      </c>
      <c r="C10" s="172">
        <v>240</v>
      </c>
      <c r="D10" s="173">
        <v>0</v>
      </c>
      <c r="E10" s="174">
        <v>20</v>
      </c>
      <c r="F10" s="174">
        <v>100</v>
      </c>
      <c r="G10" s="174">
        <v>70</v>
      </c>
      <c r="H10" s="174">
        <v>10</v>
      </c>
      <c r="I10" s="175">
        <v>0</v>
      </c>
      <c r="J10" s="174">
        <v>40</v>
      </c>
      <c r="L10" s="171"/>
    </row>
    <row r="11" spans="2:12" ht="24.95" customHeight="1">
      <c r="B11" s="151" t="s">
        <v>220</v>
      </c>
      <c r="C11" s="152">
        <f>SUM(C6:C10)</f>
        <v>1035</v>
      </c>
      <c r="D11" s="152">
        <f t="shared" ref="D11:J11" si="0">SUM(D6:D10)</f>
        <v>19</v>
      </c>
      <c r="E11" s="152">
        <f t="shared" si="0"/>
        <v>50</v>
      </c>
      <c r="F11" s="152">
        <f t="shared" si="0"/>
        <v>244</v>
      </c>
      <c r="G11" s="152">
        <f t="shared" si="0"/>
        <v>228</v>
      </c>
      <c r="H11" s="152">
        <f t="shared" si="0"/>
        <v>44</v>
      </c>
      <c r="I11" s="152">
        <f t="shared" si="0"/>
        <v>0</v>
      </c>
      <c r="J11" s="152">
        <f t="shared" si="0"/>
        <v>450</v>
      </c>
    </row>
    <row r="12" spans="2:12" ht="24.95" customHeight="1">
      <c r="B12" s="153" t="s">
        <v>221</v>
      </c>
      <c r="C12" s="153"/>
      <c r="D12" s="154">
        <f>D11/$C$11*100</f>
        <v>1.8357487922705313</v>
      </c>
      <c r="E12" s="154">
        <f t="shared" ref="E12:J12" si="1">E11/$C$11*100</f>
        <v>4.8309178743961354</v>
      </c>
      <c r="F12" s="154">
        <f t="shared" si="1"/>
        <v>23.574879227053138</v>
      </c>
      <c r="G12" s="154">
        <f t="shared" si="1"/>
        <v>22.028985507246375</v>
      </c>
      <c r="H12" s="154">
        <f t="shared" si="1"/>
        <v>4.2512077294685993</v>
      </c>
      <c r="I12" s="154">
        <f t="shared" si="1"/>
        <v>0</v>
      </c>
      <c r="J12" s="154">
        <f t="shared" si="1"/>
        <v>43.478260869565219</v>
      </c>
    </row>
  </sheetData>
  <mergeCells count="4">
    <mergeCell ref="B4:B5"/>
    <mergeCell ref="C4:C5"/>
    <mergeCell ref="D4:I4"/>
    <mergeCell ref="J4:J5"/>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11"/>
  <sheetViews>
    <sheetView workbookViewId="0">
      <selection activeCell="I9" sqref="I9"/>
    </sheetView>
  </sheetViews>
  <sheetFormatPr defaultRowHeight="24.95" customHeight="1"/>
  <cols>
    <col min="1" max="1" width="3.625" style="49" customWidth="1"/>
    <col min="2" max="16384" width="9" style="49"/>
  </cols>
  <sheetData>
    <row r="2" spans="2:21" ht="35.1" customHeight="1">
      <c r="B2" s="177" t="s">
        <v>227</v>
      </c>
    </row>
    <row r="3" spans="2:21" ht="24.95" customHeight="1">
      <c r="B3" s="230" t="s">
        <v>122</v>
      </c>
      <c r="C3" s="232" t="s">
        <v>123</v>
      </c>
      <c r="D3" s="235" t="s">
        <v>137</v>
      </c>
      <c r="E3" s="235"/>
      <c r="F3" s="235"/>
      <c r="G3" s="235"/>
      <c r="H3" s="235"/>
      <c r="I3" s="235"/>
      <c r="J3" s="235"/>
      <c r="K3" s="235"/>
      <c r="L3" s="235"/>
      <c r="M3" s="235"/>
      <c r="N3" s="235"/>
      <c r="O3" s="235"/>
      <c r="P3" s="235"/>
      <c r="Q3" s="235"/>
      <c r="R3" s="235"/>
      <c r="S3" s="239" t="s">
        <v>138</v>
      </c>
      <c r="T3" s="240"/>
      <c r="U3" s="241"/>
    </row>
    <row r="4" spans="2:21" ht="24.95" customHeight="1">
      <c r="B4" s="231"/>
      <c r="C4" s="233"/>
      <c r="D4" s="234" t="s">
        <v>126</v>
      </c>
      <c r="E4" s="235"/>
      <c r="F4" s="242"/>
      <c r="G4" s="243" t="s">
        <v>127</v>
      </c>
      <c r="H4" s="235"/>
      <c r="I4" s="242"/>
      <c r="J4" s="243" t="s">
        <v>128</v>
      </c>
      <c r="K4" s="235"/>
      <c r="L4" s="242"/>
      <c r="M4" s="243" t="s">
        <v>129</v>
      </c>
      <c r="N4" s="235"/>
      <c r="O4" s="242"/>
      <c r="P4" s="243" t="s">
        <v>130</v>
      </c>
      <c r="Q4" s="235"/>
      <c r="R4" s="242"/>
      <c r="S4" s="47"/>
      <c r="T4" s="47"/>
      <c r="U4" s="48"/>
    </row>
    <row r="5" spans="2:21" ht="24.95" customHeight="1">
      <c r="B5" s="56"/>
      <c r="C5" s="57"/>
      <c r="D5" s="53" t="s">
        <v>140</v>
      </c>
      <c r="E5" s="50" t="s">
        <v>139</v>
      </c>
      <c r="F5" s="54" t="s">
        <v>141</v>
      </c>
      <c r="G5" s="55" t="s">
        <v>140</v>
      </c>
      <c r="H5" s="50" t="s">
        <v>139</v>
      </c>
      <c r="I5" s="54" t="s">
        <v>141</v>
      </c>
      <c r="J5" s="55" t="s">
        <v>140</v>
      </c>
      <c r="K5" s="50" t="s">
        <v>139</v>
      </c>
      <c r="L5" s="54" t="s">
        <v>141</v>
      </c>
      <c r="M5" s="55" t="s">
        <v>140</v>
      </c>
      <c r="N5" s="50" t="s">
        <v>139</v>
      </c>
      <c r="O5" s="54" t="s">
        <v>141</v>
      </c>
      <c r="P5" s="55" t="s">
        <v>140</v>
      </c>
      <c r="Q5" s="50" t="s">
        <v>139</v>
      </c>
      <c r="R5" s="54" t="s">
        <v>141</v>
      </c>
      <c r="S5" s="52" t="s">
        <v>140</v>
      </c>
      <c r="T5" s="50" t="s">
        <v>139</v>
      </c>
      <c r="U5" s="50" t="s">
        <v>141</v>
      </c>
    </row>
    <row r="6" spans="2:21" ht="24.95" customHeight="1">
      <c r="B6" s="44" t="s">
        <v>132</v>
      </c>
      <c r="C6" s="51">
        <v>30</v>
      </c>
      <c r="D6" s="142">
        <v>800</v>
      </c>
      <c r="E6" s="143">
        <v>1500</v>
      </c>
      <c r="F6" s="144">
        <v>75</v>
      </c>
      <c r="G6" s="145">
        <v>800</v>
      </c>
      <c r="H6" s="143">
        <v>1100</v>
      </c>
      <c r="I6" s="144">
        <v>100</v>
      </c>
      <c r="J6" s="145">
        <v>1000</v>
      </c>
      <c r="K6" s="143">
        <v>1200</v>
      </c>
      <c r="L6" s="144">
        <v>100</v>
      </c>
      <c r="M6" s="145">
        <v>1000</v>
      </c>
      <c r="N6" s="143">
        <v>1200</v>
      </c>
      <c r="O6" s="144">
        <v>100</v>
      </c>
      <c r="P6" s="145"/>
      <c r="Q6" s="143"/>
      <c r="R6" s="144"/>
      <c r="S6" s="146">
        <v>900</v>
      </c>
      <c r="T6" s="143">
        <v>1300</v>
      </c>
      <c r="U6" s="143">
        <v>100</v>
      </c>
    </row>
    <row r="7" spans="2:21" ht="24.95" customHeight="1">
      <c r="B7" s="44" t="s">
        <v>133</v>
      </c>
      <c r="C7" s="51">
        <v>120</v>
      </c>
      <c r="D7" s="142">
        <v>900</v>
      </c>
      <c r="E7" s="143">
        <v>1600</v>
      </c>
      <c r="F7" s="144">
        <v>70</v>
      </c>
      <c r="G7" s="145">
        <v>700</v>
      </c>
      <c r="H7" s="143">
        <v>900</v>
      </c>
      <c r="I7" s="144">
        <v>100</v>
      </c>
      <c r="J7" s="145">
        <v>1300</v>
      </c>
      <c r="K7" s="143">
        <v>1600</v>
      </c>
      <c r="L7" s="144">
        <v>100</v>
      </c>
      <c r="M7" s="145">
        <v>1300</v>
      </c>
      <c r="N7" s="143">
        <v>1600</v>
      </c>
      <c r="O7" s="144">
        <v>100</v>
      </c>
      <c r="P7" s="145">
        <v>500</v>
      </c>
      <c r="Q7" s="143">
        <v>600</v>
      </c>
      <c r="R7" s="144">
        <v>100</v>
      </c>
      <c r="S7" s="146">
        <v>1200</v>
      </c>
      <c r="T7" s="143">
        <v>1900</v>
      </c>
      <c r="U7" s="143">
        <v>100</v>
      </c>
    </row>
    <row r="8" spans="2:21" ht="24.95" customHeight="1">
      <c r="B8" s="44" t="s">
        <v>134</v>
      </c>
      <c r="C8" s="51">
        <v>85</v>
      </c>
      <c r="D8" s="142">
        <v>700</v>
      </c>
      <c r="E8" s="143">
        <v>1300</v>
      </c>
      <c r="F8" s="144">
        <v>70</v>
      </c>
      <c r="G8" s="145">
        <v>800</v>
      </c>
      <c r="H8" s="143">
        <v>1000</v>
      </c>
      <c r="I8" s="144">
        <v>100</v>
      </c>
      <c r="J8" s="145">
        <v>1200</v>
      </c>
      <c r="K8" s="143">
        <v>1500</v>
      </c>
      <c r="L8" s="144">
        <v>100</v>
      </c>
      <c r="M8" s="145"/>
      <c r="N8" s="143"/>
      <c r="O8" s="144"/>
      <c r="P8" s="145"/>
      <c r="Q8" s="143"/>
      <c r="R8" s="144"/>
      <c r="S8" s="146">
        <v>1000</v>
      </c>
      <c r="T8" s="143">
        <v>1300</v>
      </c>
      <c r="U8" s="143">
        <v>100</v>
      </c>
    </row>
    <row r="9" spans="2:21" ht="24.95" customHeight="1">
      <c r="B9" s="44" t="s">
        <v>135</v>
      </c>
      <c r="C9" s="51">
        <v>560</v>
      </c>
      <c r="D9" s="142">
        <v>600</v>
      </c>
      <c r="E9" s="143">
        <v>1500</v>
      </c>
      <c r="F9" s="144">
        <v>65</v>
      </c>
      <c r="G9" s="145"/>
      <c r="H9" s="143"/>
      <c r="I9" s="144"/>
      <c r="J9" s="145">
        <v>1000</v>
      </c>
      <c r="K9" s="143">
        <v>1300</v>
      </c>
      <c r="L9" s="144">
        <v>100</v>
      </c>
      <c r="M9" s="145">
        <v>1000</v>
      </c>
      <c r="N9" s="143">
        <v>1300</v>
      </c>
      <c r="O9" s="144">
        <v>100</v>
      </c>
      <c r="P9" s="145">
        <v>600</v>
      </c>
      <c r="Q9" s="143">
        <v>800</v>
      </c>
      <c r="R9" s="144">
        <v>100</v>
      </c>
      <c r="S9" s="146">
        <v>700</v>
      </c>
      <c r="T9" s="143">
        <v>1000</v>
      </c>
      <c r="U9" s="143">
        <v>100</v>
      </c>
    </row>
    <row r="10" spans="2:21" ht="24.95" customHeight="1">
      <c r="B10" s="45" t="s">
        <v>136</v>
      </c>
      <c r="C10" s="46">
        <v>240</v>
      </c>
      <c r="D10" s="142"/>
      <c r="E10" s="143"/>
      <c r="F10" s="144"/>
      <c r="G10" s="145">
        <v>900</v>
      </c>
      <c r="H10" s="143">
        <v>1000</v>
      </c>
      <c r="I10" s="144">
        <v>100</v>
      </c>
      <c r="J10" s="145">
        <v>1200</v>
      </c>
      <c r="K10" s="143">
        <v>1500</v>
      </c>
      <c r="L10" s="144">
        <v>100</v>
      </c>
      <c r="M10" s="145">
        <v>1200</v>
      </c>
      <c r="N10" s="143">
        <v>1500</v>
      </c>
      <c r="O10" s="144">
        <v>100</v>
      </c>
      <c r="P10" s="145">
        <v>500</v>
      </c>
      <c r="Q10" s="143">
        <v>600</v>
      </c>
      <c r="R10" s="144">
        <v>100</v>
      </c>
      <c r="S10" s="146">
        <v>1400</v>
      </c>
      <c r="T10" s="143">
        <v>1700</v>
      </c>
      <c r="U10" s="143">
        <v>100</v>
      </c>
    </row>
    <row r="11" spans="2:21" ht="24.95" customHeight="1">
      <c r="B11" s="148"/>
      <c r="C11" s="149"/>
      <c r="D11" s="150"/>
      <c r="E11" s="150"/>
      <c r="F11" s="150"/>
      <c r="G11" s="150"/>
      <c r="H11" s="150"/>
      <c r="I11" s="150"/>
      <c r="J11" s="150"/>
      <c r="K11" s="150"/>
      <c r="L11" s="150"/>
      <c r="M11" s="150"/>
      <c r="N11" s="150"/>
      <c r="O11" s="150"/>
      <c r="P11" s="150"/>
      <c r="Q11" s="150"/>
      <c r="R11" s="150"/>
      <c r="S11" s="150"/>
      <c r="T11" s="150"/>
      <c r="U11" s="150"/>
    </row>
  </sheetData>
  <mergeCells count="9">
    <mergeCell ref="B3:B4"/>
    <mergeCell ref="C3:C4"/>
    <mergeCell ref="D3:R3"/>
    <mergeCell ref="S3:U3"/>
    <mergeCell ref="D4:F4"/>
    <mergeCell ref="G4:I4"/>
    <mergeCell ref="J4:L4"/>
    <mergeCell ref="M4:O4"/>
    <mergeCell ref="P4:R4"/>
  </mergeCells>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O52"/>
  <sheetViews>
    <sheetView zoomScale="80" zoomScaleNormal="80" workbookViewId="0">
      <selection activeCell="C50" sqref="C50"/>
    </sheetView>
  </sheetViews>
  <sheetFormatPr defaultRowHeight="16.5"/>
  <cols>
    <col min="1" max="1" width="9" style="61"/>
    <col min="2" max="2" width="28.875" style="2" bestFit="1" customWidth="1"/>
    <col min="3" max="3" width="51.25" style="61" bestFit="1" customWidth="1"/>
    <col min="4" max="4" width="10.625" style="81" customWidth="1"/>
    <col min="5" max="7" width="10.625" style="61" customWidth="1"/>
    <col min="8" max="8" width="9" style="61"/>
    <col min="9" max="12" width="8.625" style="61" customWidth="1"/>
    <col min="13" max="13" width="9" style="61"/>
    <col min="14" max="14" width="21.25" style="190" bestFit="1" customWidth="1"/>
    <col min="15" max="15" width="19.125" style="86" bestFit="1" customWidth="1"/>
    <col min="16" max="16384" width="9" style="61"/>
  </cols>
  <sheetData>
    <row r="1" spans="2:15" ht="15.75">
      <c r="B1" s="61"/>
    </row>
    <row r="2" spans="2:15">
      <c r="B2" s="178"/>
      <c r="D2" s="244" t="s">
        <v>146</v>
      </c>
      <c r="E2" s="245"/>
      <c r="F2" s="245"/>
      <c r="G2" s="246"/>
      <c r="I2" s="244" t="s">
        <v>147</v>
      </c>
      <c r="J2" s="245"/>
      <c r="K2" s="245"/>
      <c r="L2" s="245"/>
      <c r="M2" s="246"/>
      <c r="O2" s="86" t="s">
        <v>148</v>
      </c>
    </row>
    <row r="3" spans="2:15">
      <c r="B3" s="180"/>
      <c r="D3" s="227" t="s">
        <v>119</v>
      </c>
      <c r="E3" s="228"/>
      <c r="F3" s="228"/>
      <c r="G3" s="229"/>
      <c r="I3" s="227" t="s">
        <v>119</v>
      </c>
      <c r="J3" s="228"/>
      <c r="K3" s="228"/>
      <c r="L3" s="228"/>
      <c r="M3" s="229"/>
      <c r="O3" s="86" t="s">
        <v>164</v>
      </c>
    </row>
    <row r="4" spans="2:15" ht="17.25" thickBot="1">
      <c r="B4" s="184"/>
      <c r="C4" s="185" t="s">
        <v>228</v>
      </c>
      <c r="D4" s="186" t="s">
        <v>115</v>
      </c>
      <c r="E4" s="72" t="s">
        <v>116</v>
      </c>
      <c r="F4" s="72" t="s">
        <v>117</v>
      </c>
      <c r="G4" s="72" t="s">
        <v>118</v>
      </c>
      <c r="H4" s="187"/>
      <c r="I4" s="188" t="s">
        <v>115</v>
      </c>
      <c r="J4" s="188" t="s">
        <v>116</v>
      </c>
      <c r="K4" s="188" t="s">
        <v>117</v>
      </c>
      <c r="L4" s="188" t="s">
        <v>118</v>
      </c>
      <c r="M4" s="189" t="s">
        <v>145</v>
      </c>
    </row>
    <row r="5" spans="2:15">
      <c r="B5" s="64" t="s">
        <v>89</v>
      </c>
      <c r="D5" s="181"/>
      <c r="E5" s="182"/>
      <c r="F5" s="182"/>
      <c r="G5" s="182"/>
      <c r="I5" s="183">
        <f t="shared" ref="I5:I40" si="0">D5/D$49</f>
        <v>0</v>
      </c>
      <c r="J5" s="183">
        <f t="shared" ref="J5:K5" si="1">E5/E$49</f>
        <v>0</v>
      </c>
      <c r="K5" s="183">
        <f t="shared" si="1"/>
        <v>0</v>
      </c>
      <c r="L5" s="183">
        <f t="shared" ref="L5:L40" si="2">G5/G$49</f>
        <v>0</v>
      </c>
      <c r="M5" s="183">
        <f>AVERAGE(I5:L5)</f>
        <v>0</v>
      </c>
      <c r="O5" s="191">
        <f t="shared" ref="O5:O40" si="3">$O$49*M5</f>
        <v>0</v>
      </c>
    </row>
    <row r="6" spans="2:15">
      <c r="B6" s="64" t="s">
        <v>51</v>
      </c>
      <c r="C6" s="61" t="s">
        <v>112</v>
      </c>
      <c r="D6" s="82"/>
      <c r="E6" s="77">
        <v>72</v>
      </c>
      <c r="F6" s="77">
        <v>151</v>
      </c>
      <c r="G6" s="77">
        <v>203</v>
      </c>
      <c r="I6" s="78">
        <f t="shared" si="0"/>
        <v>0</v>
      </c>
      <c r="J6" s="78">
        <f t="shared" ref="J6:J40" si="4">E6/E$49</f>
        <v>0.15031315240083507</v>
      </c>
      <c r="K6" s="78">
        <f t="shared" ref="K6:K40" si="5">F6/F$49</f>
        <v>0.18105515587529977</v>
      </c>
      <c r="L6" s="78">
        <f t="shared" si="2"/>
        <v>0.10247349823321555</v>
      </c>
      <c r="M6" s="78">
        <f t="shared" ref="M6:M46" si="6">AVERAGE(I6:L6)</f>
        <v>0.1084604516273376</v>
      </c>
      <c r="O6" s="191">
        <f t="shared" si="3"/>
        <v>5.4230225813668795</v>
      </c>
    </row>
    <row r="7" spans="2:15">
      <c r="B7" s="64" t="s">
        <v>183</v>
      </c>
      <c r="D7" s="82"/>
      <c r="E7" s="77"/>
      <c r="F7" s="77"/>
      <c r="G7" s="77"/>
      <c r="I7" s="78">
        <f t="shared" si="0"/>
        <v>0</v>
      </c>
      <c r="J7" s="78">
        <f t="shared" si="4"/>
        <v>0</v>
      </c>
      <c r="K7" s="78">
        <f t="shared" si="5"/>
        <v>0</v>
      </c>
      <c r="L7" s="78">
        <f t="shared" si="2"/>
        <v>0</v>
      </c>
      <c r="M7" s="78">
        <f t="shared" ref="M7" si="7">AVERAGE(I7:L7)</f>
        <v>0</v>
      </c>
      <c r="O7" s="191">
        <f t="shared" si="3"/>
        <v>0</v>
      </c>
    </row>
    <row r="8" spans="2:15">
      <c r="B8" s="64" t="s">
        <v>52</v>
      </c>
      <c r="D8" s="82"/>
      <c r="E8" s="77"/>
      <c r="F8" s="77"/>
      <c r="G8" s="77"/>
      <c r="I8" s="78">
        <f t="shared" si="0"/>
        <v>0</v>
      </c>
      <c r="J8" s="78">
        <f t="shared" si="4"/>
        <v>0</v>
      </c>
      <c r="K8" s="78">
        <f t="shared" si="5"/>
        <v>0</v>
      </c>
      <c r="L8" s="78">
        <f t="shared" si="2"/>
        <v>0</v>
      </c>
      <c r="M8" s="78">
        <f t="shared" si="6"/>
        <v>0</v>
      </c>
      <c r="O8" s="191">
        <f t="shared" si="3"/>
        <v>0</v>
      </c>
    </row>
    <row r="9" spans="2:15">
      <c r="B9" s="64" t="s">
        <v>53</v>
      </c>
      <c r="C9" s="61" t="s">
        <v>101</v>
      </c>
      <c r="D9" s="82">
        <v>65</v>
      </c>
      <c r="E9" s="77">
        <v>1.5</v>
      </c>
      <c r="F9" s="77">
        <v>6</v>
      </c>
      <c r="G9" s="77">
        <v>36</v>
      </c>
      <c r="I9" s="78">
        <f t="shared" si="0"/>
        <v>3.2194155522535906E-2</v>
      </c>
      <c r="J9" s="78">
        <f t="shared" si="4"/>
        <v>3.1315240083507308E-3</v>
      </c>
      <c r="K9" s="78">
        <f t="shared" si="5"/>
        <v>7.1942446043165471E-3</v>
      </c>
      <c r="L9" s="78">
        <f t="shared" si="2"/>
        <v>1.8172640080767289E-2</v>
      </c>
      <c r="M9" s="78">
        <f t="shared" si="6"/>
        <v>1.5173141053992617E-2</v>
      </c>
      <c r="O9" s="191">
        <f t="shared" si="3"/>
        <v>0.7586570526996308</v>
      </c>
    </row>
    <row r="10" spans="2:15">
      <c r="B10" s="64" t="s">
        <v>54</v>
      </c>
      <c r="D10" s="82"/>
      <c r="E10" s="77"/>
      <c r="F10" s="77"/>
      <c r="G10" s="77"/>
      <c r="I10" s="78">
        <f t="shared" si="0"/>
        <v>0</v>
      </c>
      <c r="J10" s="78">
        <f t="shared" si="4"/>
        <v>0</v>
      </c>
      <c r="K10" s="78">
        <f t="shared" si="5"/>
        <v>0</v>
      </c>
      <c r="L10" s="78">
        <f t="shared" si="2"/>
        <v>0</v>
      </c>
      <c r="M10" s="78">
        <f t="shared" si="6"/>
        <v>0</v>
      </c>
      <c r="O10" s="191">
        <f t="shared" si="3"/>
        <v>0</v>
      </c>
    </row>
    <row r="11" spans="2:15">
      <c r="B11" s="64" t="s">
        <v>55</v>
      </c>
      <c r="D11" s="82"/>
      <c r="E11" s="77"/>
      <c r="F11" s="77"/>
      <c r="G11" s="77"/>
      <c r="I11" s="78">
        <f t="shared" si="0"/>
        <v>0</v>
      </c>
      <c r="J11" s="78">
        <f t="shared" si="4"/>
        <v>0</v>
      </c>
      <c r="K11" s="78">
        <f t="shared" si="5"/>
        <v>0</v>
      </c>
      <c r="L11" s="78">
        <f t="shared" si="2"/>
        <v>0</v>
      </c>
      <c r="M11" s="78">
        <f t="shared" si="6"/>
        <v>0</v>
      </c>
      <c r="O11" s="191">
        <f t="shared" si="3"/>
        <v>0</v>
      </c>
    </row>
    <row r="12" spans="2:15">
      <c r="B12" s="64" t="s">
        <v>56</v>
      </c>
      <c r="C12" s="61" t="s">
        <v>113</v>
      </c>
      <c r="D12" s="82">
        <v>41</v>
      </c>
      <c r="E12" s="77">
        <v>12</v>
      </c>
      <c r="F12" s="77">
        <v>110</v>
      </c>
      <c r="G12" s="77">
        <v>16</v>
      </c>
      <c r="I12" s="78">
        <f t="shared" si="0"/>
        <v>2.0307082714214959E-2</v>
      </c>
      <c r="J12" s="78">
        <f t="shared" si="4"/>
        <v>2.5052192066805846E-2</v>
      </c>
      <c r="K12" s="78">
        <f t="shared" si="5"/>
        <v>0.13189448441247004</v>
      </c>
      <c r="L12" s="78">
        <f t="shared" si="2"/>
        <v>8.0767289247854618E-3</v>
      </c>
      <c r="M12" s="78">
        <f t="shared" si="6"/>
        <v>4.6332622029569073E-2</v>
      </c>
      <c r="O12" s="191">
        <f t="shared" si="3"/>
        <v>2.3166311014784537</v>
      </c>
    </row>
    <row r="13" spans="2:15">
      <c r="B13" s="64" t="s">
        <v>57</v>
      </c>
      <c r="C13" s="61" t="s">
        <v>142</v>
      </c>
      <c r="D13" s="82">
        <v>163</v>
      </c>
      <c r="E13" s="77">
        <v>33.5</v>
      </c>
      <c r="F13" s="77">
        <v>77</v>
      </c>
      <c r="G13" s="77">
        <v>231</v>
      </c>
      <c r="I13" s="78">
        <f t="shared" si="0"/>
        <v>8.073303615651313E-2</v>
      </c>
      <c r="J13" s="78">
        <f t="shared" si="4"/>
        <v>6.9937369519832981E-2</v>
      </c>
      <c r="K13" s="78">
        <f t="shared" si="5"/>
        <v>9.2326139088729012E-2</v>
      </c>
      <c r="L13" s="78">
        <f t="shared" si="2"/>
        <v>0.1166077738515901</v>
      </c>
      <c r="M13" s="78">
        <f t="shared" si="6"/>
        <v>8.9901079654166299E-2</v>
      </c>
      <c r="O13" s="191">
        <f t="shared" si="3"/>
        <v>4.4950539827083151</v>
      </c>
    </row>
    <row r="14" spans="2:15">
      <c r="B14" s="64" t="s">
        <v>58</v>
      </c>
      <c r="D14" s="82"/>
      <c r="E14" s="77"/>
      <c r="F14" s="77"/>
      <c r="G14" s="77"/>
      <c r="I14" s="78">
        <f t="shared" si="0"/>
        <v>0</v>
      </c>
      <c r="J14" s="78">
        <f t="shared" si="4"/>
        <v>0</v>
      </c>
      <c r="K14" s="78">
        <f t="shared" si="5"/>
        <v>0</v>
      </c>
      <c r="L14" s="78">
        <f t="shared" si="2"/>
        <v>0</v>
      </c>
      <c r="M14" s="78">
        <f t="shared" si="6"/>
        <v>0</v>
      </c>
      <c r="O14" s="191">
        <f t="shared" si="3"/>
        <v>0</v>
      </c>
    </row>
    <row r="15" spans="2:15">
      <c r="B15" s="64" t="s">
        <v>59</v>
      </c>
      <c r="D15" s="82"/>
      <c r="E15" s="77"/>
      <c r="F15" s="77"/>
      <c r="G15" s="77"/>
      <c r="I15" s="78">
        <f t="shared" si="0"/>
        <v>0</v>
      </c>
      <c r="J15" s="78">
        <f t="shared" si="4"/>
        <v>0</v>
      </c>
      <c r="K15" s="78">
        <f t="shared" si="5"/>
        <v>0</v>
      </c>
      <c r="L15" s="78">
        <f t="shared" si="2"/>
        <v>0</v>
      </c>
      <c r="M15" s="78">
        <f t="shared" si="6"/>
        <v>0</v>
      </c>
      <c r="O15" s="191">
        <f t="shared" si="3"/>
        <v>0</v>
      </c>
    </row>
    <row r="16" spans="2:15">
      <c r="B16" s="64" t="s">
        <v>60</v>
      </c>
      <c r="D16" s="82"/>
      <c r="E16" s="77"/>
      <c r="F16" s="77"/>
      <c r="G16" s="77"/>
      <c r="I16" s="78">
        <f t="shared" si="0"/>
        <v>0</v>
      </c>
      <c r="J16" s="78">
        <f t="shared" si="4"/>
        <v>0</v>
      </c>
      <c r="K16" s="78">
        <f t="shared" si="5"/>
        <v>0</v>
      </c>
      <c r="L16" s="78">
        <f t="shared" si="2"/>
        <v>0</v>
      </c>
      <c r="M16" s="78">
        <f t="shared" si="6"/>
        <v>0</v>
      </c>
      <c r="O16" s="191">
        <f t="shared" si="3"/>
        <v>0</v>
      </c>
    </row>
    <row r="17" spans="2:15">
      <c r="B17" s="64" t="s">
        <v>61</v>
      </c>
      <c r="D17" s="82"/>
      <c r="E17" s="77"/>
      <c r="F17" s="77"/>
      <c r="G17" s="77"/>
      <c r="I17" s="78">
        <f t="shared" si="0"/>
        <v>0</v>
      </c>
      <c r="J17" s="78">
        <f t="shared" si="4"/>
        <v>0</v>
      </c>
      <c r="K17" s="78">
        <f t="shared" si="5"/>
        <v>0</v>
      </c>
      <c r="L17" s="78">
        <f t="shared" si="2"/>
        <v>0</v>
      </c>
      <c r="M17" s="78">
        <f t="shared" si="6"/>
        <v>0</v>
      </c>
      <c r="O17" s="191">
        <f t="shared" si="3"/>
        <v>0</v>
      </c>
    </row>
    <row r="18" spans="2:15">
      <c r="B18" s="64" t="s">
        <v>62</v>
      </c>
      <c r="D18" s="82"/>
      <c r="E18" s="77"/>
      <c r="F18" s="77"/>
      <c r="G18" s="77"/>
      <c r="I18" s="78">
        <f t="shared" si="0"/>
        <v>0</v>
      </c>
      <c r="J18" s="78">
        <f t="shared" si="4"/>
        <v>0</v>
      </c>
      <c r="K18" s="78">
        <f t="shared" si="5"/>
        <v>0</v>
      </c>
      <c r="L18" s="78">
        <f t="shared" si="2"/>
        <v>0</v>
      </c>
      <c r="M18" s="78">
        <f t="shared" si="6"/>
        <v>0</v>
      </c>
      <c r="O18" s="191">
        <f t="shared" si="3"/>
        <v>0</v>
      </c>
    </row>
    <row r="19" spans="2:15">
      <c r="B19" s="64" t="s">
        <v>63</v>
      </c>
      <c r="D19" s="82"/>
      <c r="E19" s="77"/>
      <c r="F19" s="77"/>
      <c r="G19" s="77"/>
      <c r="I19" s="78">
        <f t="shared" si="0"/>
        <v>0</v>
      </c>
      <c r="J19" s="78">
        <f t="shared" si="4"/>
        <v>0</v>
      </c>
      <c r="K19" s="78">
        <f t="shared" si="5"/>
        <v>0</v>
      </c>
      <c r="L19" s="78">
        <f t="shared" si="2"/>
        <v>0</v>
      </c>
      <c r="M19" s="78">
        <f t="shared" si="6"/>
        <v>0</v>
      </c>
      <c r="O19" s="191">
        <f t="shared" si="3"/>
        <v>0</v>
      </c>
    </row>
    <row r="20" spans="2:15">
      <c r="B20" s="64" t="s">
        <v>64</v>
      </c>
      <c r="D20" s="82"/>
      <c r="E20" s="77"/>
      <c r="F20" s="77"/>
      <c r="G20" s="77"/>
      <c r="I20" s="78">
        <f t="shared" si="0"/>
        <v>0</v>
      </c>
      <c r="J20" s="78">
        <f t="shared" si="4"/>
        <v>0</v>
      </c>
      <c r="K20" s="78">
        <f t="shared" si="5"/>
        <v>0</v>
      </c>
      <c r="L20" s="78">
        <f t="shared" si="2"/>
        <v>0</v>
      </c>
      <c r="M20" s="78">
        <f t="shared" si="6"/>
        <v>0</v>
      </c>
      <c r="O20" s="191">
        <f t="shared" si="3"/>
        <v>0</v>
      </c>
    </row>
    <row r="21" spans="2:15">
      <c r="B21" s="64" t="s">
        <v>65</v>
      </c>
      <c r="D21" s="82"/>
      <c r="E21" s="77"/>
      <c r="F21" s="77"/>
      <c r="G21" s="77"/>
      <c r="I21" s="78">
        <f t="shared" si="0"/>
        <v>0</v>
      </c>
      <c r="J21" s="78">
        <f t="shared" si="4"/>
        <v>0</v>
      </c>
      <c r="K21" s="78">
        <f t="shared" si="5"/>
        <v>0</v>
      </c>
      <c r="L21" s="78">
        <f t="shared" si="2"/>
        <v>0</v>
      </c>
      <c r="M21" s="78">
        <f t="shared" si="6"/>
        <v>0</v>
      </c>
      <c r="O21" s="191">
        <f t="shared" si="3"/>
        <v>0</v>
      </c>
    </row>
    <row r="22" spans="2:15">
      <c r="B22" s="64" t="s">
        <v>66</v>
      </c>
      <c r="D22" s="82"/>
      <c r="E22" s="77"/>
      <c r="F22" s="77"/>
      <c r="G22" s="77"/>
      <c r="I22" s="78">
        <f t="shared" si="0"/>
        <v>0</v>
      </c>
      <c r="J22" s="78">
        <f t="shared" si="4"/>
        <v>0</v>
      </c>
      <c r="K22" s="78">
        <f t="shared" si="5"/>
        <v>0</v>
      </c>
      <c r="L22" s="78">
        <f t="shared" si="2"/>
        <v>0</v>
      </c>
      <c r="M22" s="78">
        <f t="shared" si="6"/>
        <v>0</v>
      </c>
      <c r="O22" s="191">
        <f t="shared" si="3"/>
        <v>0</v>
      </c>
    </row>
    <row r="23" spans="2:15">
      <c r="B23" s="64" t="s">
        <v>67</v>
      </c>
      <c r="D23" s="82"/>
      <c r="E23" s="77"/>
      <c r="F23" s="77"/>
      <c r="G23" s="77"/>
      <c r="I23" s="78">
        <f t="shared" si="0"/>
        <v>0</v>
      </c>
      <c r="J23" s="78">
        <f t="shared" si="4"/>
        <v>0</v>
      </c>
      <c r="K23" s="78">
        <f t="shared" si="5"/>
        <v>0</v>
      </c>
      <c r="L23" s="78">
        <f t="shared" si="2"/>
        <v>0</v>
      </c>
      <c r="M23" s="78">
        <f t="shared" si="6"/>
        <v>0</v>
      </c>
      <c r="O23" s="191">
        <f t="shared" si="3"/>
        <v>0</v>
      </c>
    </row>
    <row r="24" spans="2:15">
      <c r="B24" s="64" t="s">
        <v>68</v>
      </c>
      <c r="D24" s="82"/>
      <c r="E24" s="77"/>
      <c r="F24" s="77"/>
      <c r="G24" s="77"/>
      <c r="I24" s="78">
        <f t="shared" si="0"/>
        <v>0</v>
      </c>
      <c r="J24" s="78">
        <f t="shared" si="4"/>
        <v>0</v>
      </c>
      <c r="K24" s="78">
        <f t="shared" si="5"/>
        <v>0</v>
      </c>
      <c r="L24" s="78">
        <f t="shared" si="2"/>
        <v>0</v>
      </c>
      <c r="M24" s="78">
        <f t="shared" si="6"/>
        <v>0</v>
      </c>
      <c r="O24" s="191">
        <f t="shared" si="3"/>
        <v>0</v>
      </c>
    </row>
    <row r="25" spans="2:15">
      <c r="B25" s="64" t="s">
        <v>69</v>
      </c>
      <c r="D25" s="82"/>
      <c r="E25" s="77"/>
      <c r="F25" s="77"/>
      <c r="G25" s="77"/>
      <c r="I25" s="78">
        <f t="shared" si="0"/>
        <v>0</v>
      </c>
      <c r="J25" s="78">
        <f t="shared" si="4"/>
        <v>0</v>
      </c>
      <c r="K25" s="78">
        <f t="shared" si="5"/>
        <v>0</v>
      </c>
      <c r="L25" s="78">
        <f t="shared" si="2"/>
        <v>0</v>
      </c>
      <c r="M25" s="78">
        <f t="shared" si="6"/>
        <v>0</v>
      </c>
      <c r="O25" s="191">
        <f t="shared" si="3"/>
        <v>0</v>
      </c>
    </row>
    <row r="26" spans="2:15">
      <c r="B26" s="64" t="s">
        <v>70</v>
      </c>
      <c r="D26" s="82"/>
      <c r="E26" s="77"/>
      <c r="F26" s="77"/>
      <c r="G26" s="77"/>
      <c r="I26" s="78">
        <f t="shared" si="0"/>
        <v>0</v>
      </c>
      <c r="J26" s="78">
        <f t="shared" si="4"/>
        <v>0</v>
      </c>
      <c r="K26" s="78">
        <f t="shared" si="5"/>
        <v>0</v>
      </c>
      <c r="L26" s="78">
        <f t="shared" si="2"/>
        <v>0</v>
      </c>
      <c r="M26" s="78">
        <f t="shared" si="6"/>
        <v>0</v>
      </c>
      <c r="O26" s="191">
        <f t="shared" si="3"/>
        <v>0</v>
      </c>
    </row>
    <row r="27" spans="2:15">
      <c r="B27" s="64" t="s">
        <v>71</v>
      </c>
      <c r="D27" s="82"/>
      <c r="E27" s="77"/>
      <c r="F27" s="77"/>
      <c r="G27" s="77"/>
      <c r="I27" s="78">
        <f t="shared" si="0"/>
        <v>0</v>
      </c>
      <c r="J27" s="78">
        <f t="shared" si="4"/>
        <v>0</v>
      </c>
      <c r="K27" s="78">
        <f t="shared" si="5"/>
        <v>0</v>
      </c>
      <c r="L27" s="78">
        <f t="shared" si="2"/>
        <v>0</v>
      </c>
      <c r="M27" s="78">
        <f t="shared" si="6"/>
        <v>0</v>
      </c>
      <c r="O27" s="191">
        <f t="shared" si="3"/>
        <v>0</v>
      </c>
    </row>
    <row r="28" spans="2:15">
      <c r="B28" s="64" t="s">
        <v>72</v>
      </c>
      <c r="C28" s="61" t="s">
        <v>108</v>
      </c>
      <c r="D28" s="82">
        <v>84</v>
      </c>
      <c r="E28" s="77">
        <v>21</v>
      </c>
      <c r="F28" s="77">
        <v>35</v>
      </c>
      <c r="G28" s="77">
        <v>99</v>
      </c>
      <c r="I28" s="78">
        <f t="shared" si="0"/>
        <v>4.1604754829123326E-2</v>
      </c>
      <c r="J28" s="78">
        <f t="shared" si="4"/>
        <v>4.3841336116910233E-2</v>
      </c>
      <c r="K28" s="78">
        <f t="shared" si="5"/>
        <v>4.1966426858513192E-2</v>
      </c>
      <c r="L28" s="78">
        <f t="shared" si="2"/>
        <v>4.9974760222110046E-2</v>
      </c>
      <c r="M28" s="78">
        <f t="shared" si="6"/>
        <v>4.4346819506664206E-2</v>
      </c>
      <c r="O28" s="191">
        <f t="shared" si="3"/>
        <v>2.2173409753332103</v>
      </c>
    </row>
    <row r="29" spans="2:15">
      <c r="B29" s="64" t="s">
        <v>73</v>
      </c>
      <c r="C29" s="61" t="s">
        <v>107</v>
      </c>
      <c r="D29" s="82">
        <v>13</v>
      </c>
      <c r="E29" s="77">
        <v>13</v>
      </c>
      <c r="F29" s="77">
        <v>24</v>
      </c>
      <c r="G29" s="77"/>
      <c r="I29" s="78">
        <f t="shared" si="0"/>
        <v>6.4388311045071814E-3</v>
      </c>
      <c r="J29" s="78">
        <f t="shared" si="4"/>
        <v>2.7139874739039668E-2</v>
      </c>
      <c r="K29" s="78">
        <f t="shared" si="5"/>
        <v>2.8776978417266189E-2</v>
      </c>
      <c r="L29" s="78">
        <f t="shared" si="2"/>
        <v>0</v>
      </c>
      <c r="M29" s="78">
        <f t="shared" si="6"/>
        <v>1.558892106520326E-2</v>
      </c>
      <c r="O29" s="191">
        <f t="shared" si="3"/>
        <v>0.77944605326016303</v>
      </c>
    </row>
    <row r="30" spans="2:15">
      <c r="B30" s="64" t="s">
        <v>74</v>
      </c>
      <c r="D30" s="82"/>
      <c r="E30" s="77"/>
      <c r="F30" s="77"/>
      <c r="G30" s="77"/>
      <c r="I30" s="78">
        <f t="shared" si="0"/>
        <v>0</v>
      </c>
      <c r="J30" s="78">
        <f t="shared" si="4"/>
        <v>0</v>
      </c>
      <c r="K30" s="78">
        <f t="shared" si="5"/>
        <v>0</v>
      </c>
      <c r="L30" s="78">
        <f t="shared" si="2"/>
        <v>0</v>
      </c>
      <c r="M30" s="78">
        <f t="shared" si="6"/>
        <v>0</v>
      </c>
      <c r="O30" s="191">
        <f t="shared" si="3"/>
        <v>0</v>
      </c>
    </row>
    <row r="31" spans="2:15">
      <c r="B31" s="64" t="s">
        <v>75</v>
      </c>
      <c r="C31" s="61" t="s">
        <v>105</v>
      </c>
      <c r="D31" s="82">
        <v>46</v>
      </c>
      <c r="E31" s="77">
        <v>22.5</v>
      </c>
      <c r="F31" s="77">
        <v>41</v>
      </c>
      <c r="G31" s="77"/>
      <c r="I31" s="78">
        <f t="shared" si="0"/>
        <v>2.2783556215948488E-2</v>
      </c>
      <c r="J31" s="78">
        <f t="shared" si="4"/>
        <v>4.697286012526096E-2</v>
      </c>
      <c r="K31" s="78">
        <f t="shared" si="5"/>
        <v>4.9160671462829736E-2</v>
      </c>
      <c r="L31" s="78">
        <f t="shared" si="2"/>
        <v>0</v>
      </c>
      <c r="M31" s="78">
        <f t="shared" si="6"/>
        <v>2.9729271951009797E-2</v>
      </c>
      <c r="O31" s="191">
        <f t="shared" si="3"/>
        <v>1.4864635975504898</v>
      </c>
    </row>
    <row r="32" spans="2:15">
      <c r="B32" s="64" t="s">
        <v>76</v>
      </c>
      <c r="D32" s="82"/>
      <c r="E32" s="77"/>
      <c r="F32" s="77"/>
      <c r="G32" s="77"/>
      <c r="I32" s="78">
        <f t="shared" si="0"/>
        <v>0</v>
      </c>
      <c r="J32" s="78">
        <f t="shared" si="4"/>
        <v>0</v>
      </c>
      <c r="K32" s="78">
        <f t="shared" si="5"/>
        <v>0</v>
      </c>
      <c r="L32" s="78">
        <f t="shared" si="2"/>
        <v>0</v>
      </c>
      <c r="M32" s="78">
        <f t="shared" si="6"/>
        <v>0</v>
      </c>
      <c r="O32" s="191">
        <f t="shared" si="3"/>
        <v>0</v>
      </c>
    </row>
    <row r="33" spans="2:15">
      <c r="B33" s="64" t="s">
        <v>77</v>
      </c>
      <c r="D33" s="82"/>
      <c r="E33" s="77"/>
      <c r="F33" s="77"/>
      <c r="G33" s="77"/>
      <c r="I33" s="78">
        <f t="shared" si="0"/>
        <v>0</v>
      </c>
      <c r="J33" s="78">
        <f t="shared" si="4"/>
        <v>0</v>
      </c>
      <c r="K33" s="78">
        <f t="shared" si="5"/>
        <v>0</v>
      </c>
      <c r="L33" s="78">
        <f t="shared" si="2"/>
        <v>0</v>
      </c>
      <c r="M33" s="78">
        <f t="shared" si="6"/>
        <v>0</v>
      </c>
      <c r="O33" s="191">
        <f t="shared" si="3"/>
        <v>0</v>
      </c>
    </row>
    <row r="34" spans="2:15">
      <c r="B34" s="64" t="s">
        <v>78</v>
      </c>
      <c r="D34" s="82"/>
      <c r="E34" s="77"/>
      <c r="F34" s="77"/>
      <c r="G34" s="77"/>
      <c r="I34" s="78">
        <f t="shared" si="0"/>
        <v>0</v>
      </c>
      <c r="J34" s="78">
        <f t="shared" si="4"/>
        <v>0</v>
      </c>
      <c r="K34" s="78">
        <f t="shared" si="5"/>
        <v>0</v>
      </c>
      <c r="L34" s="78">
        <f t="shared" si="2"/>
        <v>0</v>
      </c>
      <c r="M34" s="78">
        <f t="shared" si="6"/>
        <v>0</v>
      </c>
      <c r="O34" s="191">
        <f t="shared" si="3"/>
        <v>0</v>
      </c>
    </row>
    <row r="35" spans="2:15">
      <c r="B35" s="64" t="s">
        <v>79</v>
      </c>
      <c r="D35" s="82"/>
      <c r="E35" s="77"/>
      <c r="F35" s="77"/>
      <c r="G35" s="77"/>
      <c r="I35" s="78">
        <f t="shared" si="0"/>
        <v>0</v>
      </c>
      <c r="J35" s="78">
        <f t="shared" si="4"/>
        <v>0</v>
      </c>
      <c r="K35" s="78">
        <f t="shared" si="5"/>
        <v>0</v>
      </c>
      <c r="L35" s="78">
        <f t="shared" si="2"/>
        <v>0</v>
      </c>
      <c r="M35" s="78">
        <f t="shared" si="6"/>
        <v>0</v>
      </c>
      <c r="O35" s="191">
        <f t="shared" si="3"/>
        <v>0</v>
      </c>
    </row>
    <row r="36" spans="2:15">
      <c r="B36" s="64" t="s">
        <v>80</v>
      </c>
      <c r="D36" s="82"/>
      <c r="E36" s="77"/>
      <c r="F36" s="77"/>
      <c r="G36" s="77"/>
      <c r="I36" s="78">
        <f t="shared" si="0"/>
        <v>0</v>
      </c>
      <c r="J36" s="78">
        <f t="shared" si="4"/>
        <v>0</v>
      </c>
      <c r="K36" s="78">
        <f t="shared" si="5"/>
        <v>0</v>
      </c>
      <c r="L36" s="78">
        <f t="shared" si="2"/>
        <v>0</v>
      </c>
      <c r="M36" s="78">
        <f t="shared" si="6"/>
        <v>0</v>
      </c>
      <c r="O36" s="191">
        <f t="shared" si="3"/>
        <v>0</v>
      </c>
    </row>
    <row r="37" spans="2:15">
      <c r="B37" s="64" t="s">
        <v>81</v>
      </c>
      <c r="C37" s="61" t="s">
        <v>109</v>
      </c>
      <c r="D37" s="82">
        <v>12</v>
      </c>
      <c r="E37" s="77"/>
      <c r="F37" s="77">
        <v>4</v>
      </c>
      <c r="G37" s="77"/>
      <c r="I37" s="78">
        <f t="shared" si="0"/>
        <v>5.9435364041604752E-3</v>
      </c>
      <c r="J37" s="78">
        <f t="shared" si="4"/>
        <v>0</v>
      </c>
      <c r="K37" s="78">
        <f t="shared" si="5"/>
        <v>4.7961630695443642E-3</v>
      </c>
      <c r="L37" s="78">
        <f t="shared" si="2"/>
        <v>0</v>
      </c>
      <c r="M37" s="78">
        <f t="shared" si="6"/>
        <v>2.6849248684262098E-3</v>
      </c>
      <c r="O37" s="191">
        <f t="shared" si="3"/>
        <v>0.1342462434213105</v>
      </c>
    </row>
    <row r="38" spans="2:15">
      <c r="B38" s="64" t="s">
        <v>82</v>
      </c>
      <c r="D38" s="82"/>
      <c r="E38" s="77"/>
      <c r="F38" s="77"/>
      <c r="G38" s="77"/>
      <c r="I38" s="78">
        <f t="shared" si="0"/>
        <v>0</v>
      </c>
      <c r="J38" s="78">
        <f t="shared" si="4"/>
        <v>0</v>
      </c>
      <c r="K38" s="78">
        <f t="shared" si="5"/>
        <v>0</v>
      </c>
      <c r="L38" s="78">
        <f t="shared" si="2"/>
        <v>0</v>
      </c>
      <c r="M38" s="78">
        <f t="shared" si="6"/>
        <v>0</v>
      </c>
      <c r="O38" s="191">
        <f t="shared" si="3"/>
        <v>0</v>
      </c>
    </row>
    <row r="39" spans="2:15">
      <c r="B39" s="64" t="s">
        <v>83</v>
      </c>
      <c r="D39" s="82"/>
      <c r="E39" s="77"/>
      <c r="F39" s="77"/>
      <c r="G39" s="77"/>
      <c r="I39" s="78">
        <f t="shared" si="0"/>
        <v>0</v>
      </c>
      <c r="J39" s="78">
        <f t="shared" si="4"/>
        <v>0</v>
      </c>
      <c r="K39" s="78">
        <f t="shared" si="5"/>
        <v>0</v>
      </c>
      <c r="L39" s="78">
        <f t="shared" si="2"/>
        <v>0</v>
      </c>
      <c r="M39" s="78">
        <f t="shared" si="6"/>
        <v>0</v>
      </c>
      <c r="O39" s="191">
        <f t="shared" si="3"/>
        <v>0</v>
      </c>
    </row>
    <row r="40" spans="2:15">
      <c r="B40" s="179" t="s">
        <v>84</v>
      </c>
      <c r="D40" s="82"/>
      <c r="E40" s="77"/>
      <c r="F40" s="77"/>
      <c r="G40" s="77"/>
      <c r="I40" s="78">
        <f t="shared" si="0"/>
        <v>0</v>
      </c>
      <c r="J40" s="78">
        <f t="shared" si="4"/>
        <v>0</v>
      </c>
      <c r="K40" s="78">
        <f t="shared" si="5"/>
        <v>0</v>
      </c>
      <c r="L40" s="78">
        <f t="shared" si="2"/>
        <v>0</v>
      </c>
      <c r="M40" s="78">
        <f t="shared" si="6"/>
        <v>0</v>
      </c>
      <c r="O40" s="191">
        <f t="shared" si="3"/>
        <v>0</v>
      </c>
    </row>
    <row r="41" spans="2:15">
      <c r="B41" s="62" t="s">
        <v>90</v>
      </c>
      <c r="D41" s="82"/>
      <c r="E41" s="77"/>
      <c r="F41" s="77"/>
      <c r="G41" s="77"/>
      <c r="I41" s="78"/>
      <c r="J41" s="78"/>
      <c r="K41" s="78"/>
      <c r="L41" s="78"/>
      <c r="M41" s="78"/>
      <c r="N41" s="190" t="s">
        <v>149</v>
      </c>
      <c r="O41" s="192">
        <f>SUM(O5:O40)</f>
        <v>17.610861587818452</v>
      </c>
    </row>
    <row r="42" spans="2:15">
      <c r="B42" s="63" t="s">
        <v>91</v>
      </c>
      <c r="D42" s="82"/>
      <c r="E42" s="77"/>
      <c r="F42" s="77"/>
      <c r="G42" s="77"/>
      <c r="I42" s="78">
        <f t="shared" ref="I42:L46" si="8">D42/D$49</f>
        <v>0</v>
      </c>
      <c r="J42" s="78">
        <f t="shared" si="8"/>
        <v>0</v>
      </c>
      <c r="K42" s="78">
        <f t="shared" si="8"/>
        <v>0</v>
      </c>
      <c r="L42" s="78">
        <f t="shared" si="8"/>
        <v>0</v>
      </c>
      <c r="M42" s="78">
        <f t="shared" si="6"/>
        <v>0</v>
      </c>
      <c r="O42" s="191">
        <f t="shared" ref="O42:O47" si="9">$O$49*M42</f>
        <v>0</v>
      </c>
    </row>
    <row r="43" spans="2:15">
      <c r="B43" s="64" t="s">
        <v>92</v>
      </c>
      <c r="C43" s="61" t="s">
        <v>114</v>
      </c>
      <c r="D43" s="82">
        <v>720</v>
      </c>
      <c r="E43" s="77"/>
      <c r="F43" s="77">
        <v>110</v>
      </c>
      <c r="G43" s="77">
        <v>252</v>
      </c>
      <c r="I43" s="78">
        <f t="shared" si="8"/>
        <v>0.35661218424962854</v>
      </c>
      <c r="J43" s="78">
        <f t="shared" si="8"/>
        <v>0</v>
      </c>
      <c r="K43" s="78">
        <f t="shared" si="8"/>
        <v>0.13189448441247004</v>
      </c>
      <c r="L43" s="78">
        <f t="shared" si="8"/>
        <v>0.12720848056537101</v>
      </c>
      <c r="M43" s="78">
        <f t="shared" si="6"/>
        <v>0.1539287873068674</v>
      </c>
      <c r="O43" s="191">
        <f t="shared" si="9"/>
        <v>7.6964393653433705</v>
      </c>
    </row>
    <row r="44" spans="2:15">
      <c r="B44" s="64" t="s">
        <v>93</v>
      </c>
      <c r="C44" s="194" t="s">
        <v>231</v>
      </c>
      <c r="D44" s="83">
        <f>D49-D46-D45-D43-D37-D31-D29-D28-D13-D12-D9-D6</f>
        <v>624.68368954373682</v>
      </c>
      <c r="E44" s="83">
        <f t="shared" ref="E44:G44" si="10">E49-E46-E45-E43-E37-E31-E29-E28-E13-E12-E9-E6</f>
        <v>244.11341619190188</v>
      </c>
      <c r="F44" s="83">
        <f t="shared" si="10"/>
        <v>172.60039478924045</v>
      </c>
      <c r="G44" s="83">
        <f t="shared" si="10"/>
        <v>898.39494253895123</v>
      </c>
      <c r="I44" s="78">
        <f t="shared" si="8"/>
        <v>0.30940252082404002</v>
      </c>
      <c r="J44" s="78">
        <f t="shared" si="8"/>
        <v>0.50963134904363649</v>
      </c>
      <c r="K44" s="78">
        <f t="shared" si="8"/>
        <v>0.20695490981923315</v>
      </c>
      <c r="L44" s="78">
        <f t="shared" si="8"/>
        <v>0.4535057761428325</v>
      </c>
      <c r="M44" s="78">
        <f t="shared" si="6"/>
        <v>0.36987363895743552</v>
      </c>
      <c r="O44" s="191">
        <f t="shared" si="9"/>
        <v>18.493681947871778</v>
      </c>
    </row>
    <row r="45" spans="2:15">
      <c r="B45" s="64" t="s">
        <v>94</v>
      </c>
      <c r="C45" s="194" t="s">
        <v>230</v>
      </c>
      <c r="D45" s="83">
        <f>D49*A県35部門表!$D$44/A県35部門表!$D$48</f>
        <v>164.3115364610087</v>
      </c>
      <c r="E45" s="79">
        <f>E49*A県35部門表!$D$44/A県35部門表!$D$48</f>
        <v>38.982281309966901</v>
      </c>
      <c r="F45" s="79">
        <f>F49*A県35部門表!$D$44/A県35部門表!$D$48</f>
        <v>67.873116101278484</v>
      </c>
      <c r="G45" s="79">
        <f>G49*A県35部門表!$D$44/A県35部門表!$D$48</f>
        <v>161.21899639884015</v>
      </c>
      <c r="I45" s="78">
        <f t="shared" si="8"/>
        <v>8.1382633214962211E-2</v>
      </c>
      <c r="J45" s="78">
        <f t="shared" si="8"/>
        <v>8.1382633214962211E-2</v>
      </c>
      <c r="K45" s="78">
        <f t="shared" si="8"/>
        <v>8.1382633214962211E-2</v>
      </c>
      <c r="L45" s="78">
        <f t="shared" si="8"/>
        <v>8.1382633214962211E-2</v>
      </c>
      <c r="M45" s="78">
        <f t="shared" si="6"/>
        <v>8.1382633214962211E-2</v>
      </c>
      <c r="O45" s="191">
        <f t="shared" si="9"/>
        <v>4.0691316607481109</v>
      </c>
    </row>
    <row r="46" spans="2:15">
      <c r="B46" s="65" t="s">
        <v>95</v>
      </c>
      <c r="C46" s="194" t="s">
        <v>229</v>
      </c>
      <c r="D46" s="83">
        <f>D49*A県35部門表!$D$45/A県35部門表!$D$48</f>
        <v>86.004773995254581</v>
      </c>
      <c r="E46" s="79">
        <f>E49*A県35部門表!$D$45/A県35部門表!$D$48</f>
        <v>20.404302498131226</v>
      </c>
      <c r="F46" s="79">
        <f>F49*A県35部門表!$D$45/A県35部門表!$D$48</f>
        <v>35.526489109481091</v>
      </c>
      <c r="G46" s="79">
        <f>G49*A県35部門表!$D$45/A県35部門表!$D$48</f>
        <v>84.386061062208682</v>
      </c>
      <c r="I46" s="78">
        <f t="shared" si="8"/>
        <v>4.2597708764365819E-2</v>
      </c>
      <c r="J46" s="78">
        <f t="shared" si="8"/>
        <v>4.2597708764365819E-2</v>
      </c>
      <c r="K46" s="78">
        <f t="shared" si="8"/>
        <v>4.2597708764365819E-2</v>
      </c>
      <c r="L46" s="78">
        <f t="shared" si="8"/>
        <v>4.2597708764365819E-2</v>
      </c>
      <c r="M46" s="78">
        <f t="shared" si="6"/>
        <v>4.2597708764365819E-2</v>
      </c>
      <c r="O46" s="191">
        <f t="shared" si="9"/>
        <v>2.1298854382182908</v>
      </c>
    </row>
    <row r="47" spans="2:15">
      <c r="B47" s="66" t="s">
        <v>96</v>
      </c>
      <c r="C47" s="190"/>
      <c r="D47" s="82"/>
      <c r="E47" s="77"/>
      <c r="F47" s="77"/>
      <c r="G47" s="77"/>
      <c r="I47" s="78">
        <f>D47/D$49</f>
        <v>0</v>
      </c>
      <c r="J47" s="78">
        <f t="shared" ref="J47" si="11">E47/E$49</f>
        <v>0</v>
      </c>
      <c r="K47" s="78">
        <f t="shared" ref="K47" si="12">F47/F$49</f>
        <v>0</v>
      </c>
      <c r="L47" s="78">
        <f t="shared" ref="L47" si="13">G47/G$49</f>
        <v>0</v>
      </c>
      <c r="M47" s="78">
        <f t="shared" ref="M47" si="14">AVERAGE(I47:L47)</f>
        <v>0</v>
      </c>
      <c r="O47" s="191">
        <f t="shared" si="9"/>
        <v>0</v>
      </c>
    </row>
    <row r="48" spans="2:15">
      <c r="B48" s="62" t="s">
        <v>97</v>
      </c>
      <c r="C48" s="190"/>
      <c r="D48" s="82"/>
      <c r="E48" s="77"/>
      <c r="F48" s="77"/>
      <c r="G48" s="77"/>
      <c r="I48" s="77"/>
      <c r="J48" s="77"/>
      <c r="K48" s="77"/>
      <c r="L48" s="77"/>
      <c r="M48" s="78"/>
      <c r="N48" s="190" t="s">
        <v>150</v>
      </c>
      <c r="O48" s="192">
        <f>SUM(O42:O46)</f>
        <v>32.389138412181545</v>
      </c>
    </row>
    <row r="49" spans="2:15">
      <c r="B49" s="62" t="s">
        <v>48</v>
      </c>
      <c r="C49" s="194" t="s">
        <v>232</v>
      </c>
      <c r="D49" s="82">
        <v>2019</v>
      </c>
      <c r="E49" s="77">
        <v>479</v>
      </c>
      <c r="F49" s="77">
        <v>834</v>
      </c>
      <c r="G49" s="77">
        <v>1981</v>
      </c>
      <c r="I49" s="77"/>
      <c r="J49" s="77"/>
      <c r="K49" s="77"/>
      <c r="L49" s="77"/>
      <c r="M49" s="78"/>
      <c r="O49" s="191">
        <v>50</v>
      </c>
    </row>
    <row r="50" spans="2:15">
      <c r="I50" s="80"/>
      <c r="J50" s="80"/>
      <c r="K50" s="80"/>
      <c r="L50" s="80"/>
      <c r="M50" s="80"/>
    </row>
    <row r="52" spans="2:15">
      <c r="O52" s="193"/>
    </row>
  </sheetData>
  <mergeCells count="4">
    <mergeCell ref="D3:G3"/>
    <mergeCell ref="D2:G2"/>
    <mergeCell ref="I2:M2"/>
    <mergeCell ref="I3:M3"/>
  </mergeCells>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BG20"/>
  <sheetViews>
    <sheetView topLeftCell="A4" zoomScale="70" zoomScaleNormal="70" workbookViewId="0">
      <selection activeCell="H19" sqref="H19"/>
    </sheetView>
  </sheetViews>
  <sheetFormatPr defaultRowHeight="24.95" customHeight="1"/>
  <cols>
    <col min="1" max="1" width="17.5" style="84" customWidth="1"/>
    <col min="2" max="2" width="4.25" style="84" bestFit="1" customWidth="1"/>
    <col min="3" max="4" width="5.5" style="84" bestFit="1" customWidth="1"/>
    <col min="5" max="5" width="5.5" style="93" bestFit="1" customWidth="1"/>
    <col min="6" max="21" width="5.5" style="84" bestFit="1" customWidth="1"/>
    <col min="22" max="22" width="5.875" style="84" bestFit="1" customWidth="1"/>
    <col min="23" max="32" width="5.5" style="84" bestFit="1" customWidth="1"/>
    <col min="33" max="34" width="5.875" style="84" bestFit="1" customWidth="1"/>
    <col min="35" max="35" width="5.5" style="84" bestFit="1" customWidth="1"/>
    <col min="36" max="36" width="6.625" style="84" bestFit="1" customWidth="1"/>
    <col min="37" max="37" width="5.5" style="84" bestFit="1" customWidth="1"/>
    <col min="38" max="38" width="5.5" style="1" bestFit="1" customWidth="1"/>
    <col min="39" max="39" width="23.375" style="1" bestFit="1" customWidth="1"/>
    <col min="40" max="42" width="5.5" style="1" bestFit="1" customWidth="1"/>
    <col min="43" max="44" width="9.375" style="1" bestFit="1" customWidth="1"/>
    <col min="45" max="45" width="5.5" style="1" bestFit="1" customWidth="1"/>
    <col min="46" max="46" width="26.125" style="1" bestFit="1" customWidth="1"/>
    <col min="47" max="47" width="15.75" style="1" bestFit="1" customWidth="1"/>
    <col min="48" max="48" width="6.625" style="1" bestFit="1" customWidth="1"/>
    <col min="49" max="49" width="5.5" style="1" bestFit="1" customWidth="1"/>
    <col min="50" max="50" width="11.25" style="1" bestFit="1" customWidth="1"/>
    <col min="51" max="51" width="15.5" style="1" bestFit="1" customWidth="1"/>
    <col min="52" max="53" width="6.625" style="1" bestFit="1" customWidth="1"/>
    <col min="54" max="54" width="19.625" style="1" bestFit="1" customWidth="1"/>
    <col min="55" max="55" width="28.75" style="1" bestFit="1" customWidth="1"/>
    <col min="56" max="59" width="9" style="1"/>
    <col min="60" max="16384" width="9" style="84"/>
  </cols>
  <sheetData>
    <row r="2" spans="1:56" s="197" customFormat="1" ht="150">
      <c r="A2" s="195"/>
      <c r="B2" s="198" t="s">
        <v>159</v>
      </c>
      <c r="C2" s="199" t="s">
        <v>50</v>
      </c>
      <c r="D2" s="200" t="s">
        <v>51</v>
      </c>
      <c r="E2" s="201" t="s">
        <v>182</v>
      </c>
      <c r="F2" s="200" t="s">
        <v>52</v>
      </c>
      <c r="G2" s="200" t="s">
        <v>53</v>
      </c>
      <c r="H2" s="200" t="s">
        <v>54</v>
      </c>
      <c r="I2" s="200" t="s">
        <v>55</v>
      </c>
      <c r="J2" s="200" t="s">
        <v>56</v>
      </c>
      <c r="K2" s="200" t="s">
        <v>57</v>
      </c>
      <c r="L2" s="200" t="s">
        <v>58</v>
      </c>
      <c r="M2" s="200" t="s">
        <v>59</v>
      </c>
      <c r="N2" s="200" t="s">
        <v>60</v>
      </c>
      <c r="O2" s="200" t="s">
        <v>61</v>
      </c>
      <c r="P2" s="200" t="s">
        <v>62</v>
      </c>
      <c r="Q2" s="200" t="s">
        <v>63</v>
      </c>
      <c r="R2" s="200" t="s">
        <v>64</v>
      </c>
      <c r="S2" s="200" t="s">
        <v>65</v>
      </c>
      <c r="T2" s="200" t="s">
        <v>66</v>
      </c>
      <c r="U2" s="200" t="s">
        <v>67</v>
      </c>
      <c r="V2" s="200" t="s">
        <v>68</v>
      </c>
      <c r="W2" s="200" t="s">
        <v>69</v>
      </c>
      <c r="X2" s="200" t="s">
        <v>70</v>
      </c>
      <c r="Y2" s="200" t="s">
        <v>71</v>
      </c>
      <c r="Z2" s="200" t="s">
        <v>72</v>
      </c>
      <c r="AA2" s="200" t="s">
        <v>73</v>
      </c>
      <c r="AB2" s="200" t="s">
        <v>74</v>
      </c>
      <c r="AC2" s="200" t="s">
        <v>75</v>
      </c>
      <c r="AD2" s="200" t="s">
        <v>76</v>
      </c>
      <c r="AE2" s="200" t="s">
        <v>77</v>
      </c>
      <c r="AF2" s="200" t="s">
        <v>78</v>
      </c>
      <c r="AG2" s="200" t="s">
        <v>79</v>
      </c>
      <c r="AH2" s="200" t="s">
        <v>80</v>
      </c>
      <c r="AI2" s="200" t="s">
        <v>81</v>
      </c>
      <c r="AJ2" s="200" t="s">
        <v>82</v>
      </c>
      <c r="AK2" s="200" t="s">
        <v>83</v>
      </c>
      <c r="AL2" s="200" t="s">
        <v>84</v>
      </c>
      <c r="AM2" s="202" t="s">
        <v>34</v>
      </c>
      <c r="AN2" s="202" t="s">
        <v>161</v>
      </c>
      <c r="AO2" s="202" t="s">
        <v>36</v>
      </c>
      <c r="AP2" s="202" t="s">
        <v>162</v>
      </c>
      <c r="AQ2" s="203" t="s">
        <v>38</v>
      </c>
      <c r="AR2" s="203" t="s">
        <v>39</v>
      </c>
      <c r="AS2" s="202" t="s">
        <v>40</v>
      </c>
      <c r="AT2" s="203" t="s">
        <v>234</v>
      </c>
      <c r="AU2" s="203" t="s">
        <v>233</v>
      </c>
      <c r="AV2" s="202" t="s">
        <v>85</v>
      </c>
      <c r="AW2" s="202" t="s">
        <v>86</v>
      </c>
      <c r="AX2" s="202" t="s">
        <v>163</v>
      </c>
      <c r="AY2" s="203" t="s">
        <v>45</v>
      </c>
      <c r="AZ2" s="203" t="s">
        <v>87</v>
      </c>
      <c r="BA2" s="203" t="s">
        <v>88</v>
      </c>
      <c r="BB2" s="202" t="s">
        <v>235</v>
      </c>
      <c r="BC2" s="202" t="s">
        <v>48</v>
      </c>
      <c r="BD2" s="196"/>
    </row>
    <row r="3" spans="1:56" ht="30" customHeight="1">
      <c r="A3" s="247" t="s">
        <v>157</v>
      </c>
      <c r="B3" s="90" t="s">
        <v>151</v>
      </c>
      <c r="C3" s="89"/>
      <c r="D3" s="43"/>
      <c r="E3" s="121"/>
      <c r="F3" s="43"/>
      <c r="G3" s="43">
        <v>0</v>
      </c>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v>13</v>
      </c>
      <c r="AK3" s="43"/>
      <c r="AL3" s="43"/>
      <c r="AM3" s="43"/>
      <c r="AN3" s="43"/>
      <c r="AO3" s="43">
        <v>7</v>
      </c>
      <c r="AP3" s="43"/>
      <c r="AQ3" s="43"/>
      <c r="AR3" s="43"/>
      <c r="AS3" s="43"/>
      <c r="AT3" s="43"/>
      <c r="AU3" s="43"/>
      <c r="AV3" s="43">
        <v>10</v>
      </c>
      <c r="AW3" s="43"/>
      <c r="AX3" s="43"/>
      <c r="AY3" s="43"/>
      <c r="AZ3" s="43"/>
      <c r="BA3" s="43"/>
      <c r="BB3" s="43"/>
      <c r="BC3" s="43">
        <v>30</v>
      </c>
    </row>
    <row r="4" spans="1:56" ht="30" customHeight="1">
      <c r="A4" s="248"/>
      <c r="B4" s="90" t="s">
        <v>152</v>
      </c>
      <c r="C4" s="89"/>
      <c r="D4" s="43"/>
      <c r="E4" s="121"/>
      <c r="F4" s="43"/>
      <c r="G4" s="43">
        <v>14</v>
      </c>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v>50</v>
      </c>
      <c r="AK4" s="43"/>
      <c r="AL4" s="43"/>
      <c r="AM4" s="43"/>
      <c r="AN4" s="43"/>
      <c r="AO4" s="43">
        <v>16</v>
      </c>
      <c r="AP4" s="43"/>
      <c r="AQ4" s="43"/>
      <c r="AR4" s="43"/>
      <c r="AS4" s="43"/>
      <c r="AT4" s="43"/>
      <c r="AU4" s="43"/>
      <c r="AV4" s="43">
        <v>40</v>
      </c>
      <c r="AW4" s="43"/>
      <c r="AX4" s="43"/>
      <c r="AY4" s="43"/>
      <c r="AZ4" s="43"/>
      <c r="BA4" s="43"/>
      <c r="BB4" s="43"/>
      <c r="BC4" s="43">
        <v>120</v>
      </c>
    </row>
    <row r="5" spans="1:56" ht="30" customHeight="1">
      <c r="A5" s="248"/>
      <c r="B5" s="90" t="s">
        <v>153</v>
      </c>
      <c r="C5" s="89"/>
      <c r="D5" s="43"/>
      <c r="E5" s="121"/>
      <c r="F5" s="43"/>
      <c r="G5" s="43">
        <v>0</v>
      </c>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v>9</v>
      </c>
      <c r="AK5" s="43"/>
      <c r="AL5" s="43"/>
      <c r="AM5" s="43"/>
      <c r="AN5" s="43"/>
      <c r="AO5" s="43">
        <v>16</v>
      </c>
      <c r="AP5" s="43"/>
      <c r="AQ5" s="43"/>
      <c r="AR5" s="43"/>
      <c r="AS5" s="43"/>
      <c r="AT5" s="43"/>
      <c r="AU5" s="43"/>
      <c r="AV5" s="43">
        <v>60</v>
      </c>
      <c r="AW5" s="43"/>
      <c r="AX5" s="43"/>
      <c r="AY5" s="43"/>
      <c r="AZ5" s="43"/>
      <c r="BA5" s="43"/>
      <c r="BB5" s="43"/>
      <c r="BC5" s="43">
        <v>85</v>
      </c>
    </row>
    <row r="6" spans="1:56" ht="30" customHeight="1">
      <c r="A6" s="248"/>
      <c r="B6" s="90" t="s">
        <v>154</v>
      </c>
      <c r="C6" s="89"/>
      <c r="D6" s="43"/>
      <c r="E6" s="121"/>
      <c r="F6" s="43"/>
      <c r="G6" s="43">
        <v>20</v>
      </c>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v>230</v>
      </c>
      <c r="AK6" s="43"/>
      <c r="AL6" s="43"/>
      <c r="AM6" s="43"/>
      <c r="AN6" s="43"/>
      <c r="AO6" s="43">
        <v>10</v>
      </c>
      <c r="AP6" s="43"/>
      <c r="AQ6" s="43"/>
      <c r="AR6" s="43"/>
      <c r="AS6" s="43"/>
      <c r="AT6" s="43"/>
      <c r="AU6" s="43"/>
      <c r="AV6" s="43">
        <v>300</v>
      </c>
      <c r="AW6" s="43"/>
      <c r="AX6" s="43"/>
      <c r="AY6" s="43"/>
      <c r="AZ6" s="43"/>
      <c r="BA6" s="43"/>
      <c r="BB6" s="43"/>
      <c r="BC6" s="43">
        <v>560</v>
      </c>
    </row>
    <row r="7" spans="1:56" ht="30" customHeight="1">
      <c r="A7" s="248"/>
      <c r="B7" s="90" t="s">
        <v>155</v>
      </c>
      <c r="C7" s="89"/>
      <c r="D7" s="43"/>
      <c r="E7" s="121"/>
      <c r="F7" s="43"/>
      <c r="G7" s="43">
        <v>10</v>
      </c>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v>170</v>
      </c>
      <c r="AK7" s="43"/>
      <c r="AL7" s="43"/>
      <c r="AM7" s="43"/>
      <c r="AN7" s="43"/>
      <c r="AO7" s="43">
        <v>20</v>
      </c>
      <c r="AP7" s="43"/>
      <c r="AQ7" s="43"/>
      <c r="AR7" s="43"/>
      <c r="AS7" s="43"/>
      <c r="AT7" s="43"/>
      <c r="AU7" s="43"/>
      <c r="AV7" s="43">
        <v>40</v>
      </c>
      <c r="AW7" s="43"/>
      <c r="AX7" s="43"/>
      <c r="AY7" s="43"/>
      <c r="AZ7" s="43"/>
      <c r="BA7" s="43"/>
      <c r="BB7" s="43"/>
      <c r="BC7" s="43">
        <v>240</v>
      </c>
    </row>
    <row r="8" spans="1:56" ht="30" customHeight="1">
      <c r="A8" s="88"/>
      <c r="B8" s="1"/>
      <c r="C8" s="1"/>
      <c r="D8" s="1"/>
      <c r="E8" s="122"/>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row>
    <row r="9" spans="1:56" ht="24.95" customHeight="1">
      <c r="A9" s="85"/>
    </row>
    <row r="10" spans="1:56" ht="30" customHeight="1">
      <c r="A10" s="247" t="s">
        <v>158</v>
      </c>
      <c r="B10" s="90" t="s">
        <v>151</v>
      </c>
      <c r="C10" s="91">
        <f t="shared" ref="C10:AL10" si="0">C3/$BC3</f>
        <v>0</v>
      </c>
      <c r="D10" s="87">
        <f t="shared" si="0"/>
        <v>0</v>
      </c>
      <c r="E10" s="123">
        <f t="shared" ref="E10" si="1">E3/$BC3</f>
        <v>0</v>
      </c>
      <c r="F10" s="87">
        <f t="shared" si="0"/>
        <v>0</v>
      </c>
      <c r="G10" s="87">
        <f t="shared" si="0"/>
        <v>0</v>
      </c>
      <c r="H10" s="87">
        <f t="shared" si="0"/>
        <v>0</v>
      </c>
      <c r="I10" s="87">
        <f t="shared" si="0"/>
        <v>0</v>
      </c>
      <c r="J10" s="87">
        <f t="shared" si="0"/>
        <v>0</v>
      </c>
      <c r="K10" s="87">
        <f t="shared" si="0"/>
        <v>0</v>
      </c>
      <c r="L10" s="87">
        <f t="shared" si="0"/>
        <v>0</v>
      </c>
      <c r="M10" s="87">
        <f t="shared" si="0"/>
        <v>0</v>
      </c>
      <c r="N10" s="87">
        <f t="shared" si="0"/>
        <v>0</v>
      </c>
      <c r="O10" s="87">
        <f t="shared" si="0"/>
        <v>0</v>
      </c>
      <c r="P10" s="87">
        <f t="shared" si="0"/>
        <v>0</v>
      </c>
      <c r="Q10" s="87">
        <f t="shared" si="0"/>
        <v>0</v>
      </c>
      <c r="R10" s="87">
        <f t="shared" si="0"/>
        <v>0</v>
      </c>
      <c r="S10" s="87">
        <f t="shared" si="0"/>
        <v>0</v>
      </c>
      <c r="T10" s="87">
        <f t="shared" si="0"/>
        <v>0</v>
      </c>
      <c r="U10" s="87">
        <f t="shared" si="0"/>
        <v>0</v>
      </c>
      <c r="V10" s="87">
        <f t="shared" si="0"/>
        <v>0</v>
      </c>
      <c r="W10" s="87">
        <f t="shared" si="0"/>
        <v>0</v>
      </c>
      <c r="X10" s="87">
        <f t="shared" si="0"/>
        <v>0</v>
      </c>
      <c r="Y10" s="87">
        <f t="shared" si="0"/>
        <v>0</v>
      </c>
      <c r="Z10" s="87">
        <f t="shared" si="0"/>
        <v>0</v>
      </c>
      <c r="AA10" s="87">
        <f t="shared" si="0"/>
        <v>0</v>
      </c>
      <c r="AB10" s="87">
        <f t="shared" si="0"/>
        <v>0</v>
      </c>
      <c r="AC10" s="87">
        <f t="shared" si="0"/>
        <v>0</v>
      </c>
      <c r="AD10" s="87">
        <f t="shared" si="0"/>
        <v>0</v>
      </c>
      <c r="AE10" s="87">
        <f t="shared" si="0"/>
        <v>0</v>
      </c>
      <c r="AF10" s="87">
        <f t="shared" si="0"/>
        <v>0</v>
      </c>
      <c r="AG10" s="87">
        <f t="shared" si="0"/>
        <v>0</v>
      </c>
      <c r="AH10" s="87">
        <f t="shared" si="0"/>
        <v>0</v>
      </c>
      <c r="AI10" s="87">
        <f t="shared" si="0"/>
        <v>0</v>
      </c>
      <c r="AJ10" s="87">
        <f t="shared" si="0"/>
        <v>0.43333333333333335</v>
      </c>
      <c r="AK10" s="87">
        <f t="shared" si="0"/>
        <v>0</v>
      </c>
      <c r="AL10" s="87">
        <f t="shared" si="0"/>
        <v>0</v>
      </c>
      <c r="AM10" s="87"/>
      <c r="AN10" s="87">
        <f t="shared" ref="AN10:AS14" si="2">AN3/$BC3</f>
        <v>0</v>
      </c>
      <c r="AO10" s="87">
        <f t="shared" si="2"/>
        <v>0.23333333333333334</v>
      </c>
      <c r="AP10" s="87">
        <f t="shared" si="2"/>
        <v>0</v>
      </c>
      <c r="AQ10" s="87">
        <f t="shared" si="2"/>
        <v>0</v>
      </c>
      <c r="AR10" s="87">
        <f t="shared" si="2"/>
        <v>0</v>
      </c>
      <c r="AS10" s="87">
        <f t="shared" si="2"/>
        <v>0</v>
      </c>
      <c r="AT10" s="87"/>
      <c r="AU10" s="87"/>
      <c r="AV10" s="87">
        <f t="shared" ref="AV10:AW14" si="3">AV3/$BC3</f>
        <v>0.33333333333333331</v>
      </c>
      <c r="AW10" s="87">
        <f t="shared" si="3"/>
        <v>0</v>
      </c>
      <c r="AX10" s="87"/>
      <c r="AY10" s="87"/>
      <c r="AZ10" s="87">
        <f t="shared" ref="AZ10:BA14" si="4">AZ3/$BC3</f>
        <v>0</v>
      </c>
      <c r="BA10" s="87">
        <f t="shared" si="4"/>
        <v>0</v>
      </c>
      <c r="BB10" s="87"/>
      <c r="BC10" s="87"/>
    </row>
    <row r="11" spans="1:56" ht="30" customHeight="1">
      <c r="A11" s="248"/>
      <c r="B11" s="90" t="s">
        <v>152</v>
      </c>
      <c r="C11" s="91">
        <f t="shared" ref="C11:AL11" si="5">C4/$BC4</f>
        <v>0</v>
      </c>
      <c r="D11" s="87">
        <f t="shared" si="5"/>
        <v>0</v>
      </c>
      <c r="E11" s="123">
        <f t="shared" ref="E11" si="6">E4/$BC4</f>
        <v>0</v>
      </c>
      <c r="F11" s="87">
        <f t="shared" si="5"/>
        <v>0</v>
      </c>
      <c r="G11" s="87">
        <f t="shared" si="5"/>
        <v>0.11666666666666667</v>
      </c>
      <c r="H11" s="87">
        <f t="shared" si="5"/>
        <v>0</v>
      </c>
      <c r="I11" s="87">
        <f t="shared" si="5"/>
        <v>0</v>
      </c>
      <c r="J11" s="87">
        <f t="shared" si="5"/>
        <v>0</v>
      </c>
      <c r="K11" s="87">
        <f t="shared" si="5"/>
        <v>0</v>
      </c>
      <c r="L11" s="87">
        <f t="shared" si="5"/>
        <v>0</v>
      </c>
      <c r="M11" s="87">
        <f t="shared" si="5"/>
        <v>0</v>
      </c>
      <c r="N11" s="87">
        <f t="shared" si="5"/>
        <v>0</v>
      </c>
      <c r="O11" s="87">
        <f t="shared" si="5"/>
        <v>0</v>
      </c>
      <c r="P11" s="87">
        <f t="shared" si="5"/>
        <v>0</v>
      </c>
      <c r="Q11" s="87">
        <f t="shared" si="5"/>
        <v>0</v>
      </c>
      <c r="R11" s="87">
        <f t="shared" si="5"/>
        <v>0</v>
      </c>
      <c r="S11" s="87">
        <f t="shared" si="5"/>
        <v>0</v>
      </c>
      <c r="T11" s="87">
        <f t="shared" si="5"/>
        <v>0</v>
      </c>
      <c r="U11" s="87">
        <f t="shared" si="5"/>
        <v>0</v>
      </c>
      <c r="V11" s="87">
        <f t="shared" si="5"/>
        <v>0</v>
      </c>
      <c r="W11" s="87">
        <f t="shared" si="5"/>
        <v>0</v>
      </c>
      <c r="X11" s="87">
        <f t="shared" si="5"/>
        <v>0</v>
      </c>
      <c r="Y11" s="87">
        <f t="shared" si="5"/>
        <v>0</v>
      </c>
      <c r="Z11" s="87">
        <f t="shared" si="5"/>
        <v>0</v>
      </c>
      <c r="AA11" s="87">
        <f t="shared" si="5"/>
        <v>0</v>
      </c>
      <c r="AB11" s="87">
        <f t="shared" si="5"/>
        <v>0</v>
      </c>
      <c r="AC11" s="87">
        <f t="shared" si="5"/>
        <v>0</v>
      </c>
      <c r="AD11" s="87">
        <f t="shared" si="5"/>
        <v>0</v>
      </c>
      <c r="AE11" s="87">
        <f t="shared" si="5"/>
        <v>0</v>
      </c>
      <c r="AF11" s="87">
        <f t="shared" si="5"/>
        <v>0</v>
      </c>
      <c r="AG11" s="87">
        <f t="shared" si="5"/>
        <v>0</v>
      </c>
      <c r="AH11" s="87">
        <f t="shared" si="5"/>
        <v>0</v>
      </c>
      <c r="AI11" s="87">
        <f t="shared" si="5"/>
        <v>0</v>
      </c>
      <c r="AJ11" s="87">
        <f t="shared" si="5"/>
        <v>0.41666666666666669</v>
      </c>
      <c r="AK11" s="87">
        <f t="shared" si="5"/>
        <v>0</v>
      </c>
      <c r="AL11" s="87">
        <f t="shared" si="5"/>
        <v>0</v>
      </c>
      <c r="AM11" s="87"/>
      <c r="AN11" s="87">
        <f t="shared" si="2"/>
        <v>0</v>
      </c>
      <c r="AO11" s="87">
        <f t="shared" si="2"/>
        <v>0.13333333333333333</v>
      </c>
      <c r="AP11" s="87">
        <f t="shared" si="2"/>
        <v>0</v>
      </c>
      <c r="AQ11" s="87">
        <f t="shared" si="2"/>
        <v>0</v>
      </c>
      <c r="AR11" s="87">
        <f t="shared" si="2"/>
        <v>0</v>
      </c>
      <c r="AS11" s="87">
        <f t="shared" si="2"/>
        <v>0</v>
      </c>
      <c r="AT11" s="87"/>
      <c r="AU11" s="87"/>
      <c r="AV11" s="87">
        <f t="shared" si="3"/>
        <v>0.33333333333333331</v>
      </c>
      <c r="AW11" s="87">
        <f t="shared" si="3"/>
        <v>0</v>
      </c>
      <c r="AX11" s="87"/>
      <c r="AY11" s="87"/>
      <c r="AZ11" s="87">
        <f t="shared" si="4"/>
        <v>0</v>
      </c>
      <c r="BA11" s="87">
        <f t="shared" si="4"/>
        <v>0</v>
      </c>
      <c r="BB11" s="87"/>
      <c r="BC11" s="87"/>
    </row>
    <row r="12" spans="1:56" ht="30" customHeight="1">
      <c r="A12" s="248"/>
      <c r="B12" s="90" t="s">
        <v>153</v>
      </c>
      <c r="C12" s="91">
        <f t="shared" ref="C12:AL12" si="7">C5/$BC5</f>
        <v>0</v>
      </c>
      <c r="D12" s="87">
        <f t="shared" si="7"/>
        <v>0</v>
      </c>
      <c r="E12" s="123">
        <f t="shared" ref="E12" si="8">E5/$BC5</f>
        <v>0</v>
      </c>
      <c r="F12" s="87">
        <f t="shared" si="7"/>
        <v>0</v>
      </c>
      <c r="G12" s="87">
        <f t="shared" si="7"/>
        <v>0</v>
      </c>
      <c r="H12" s="87">
        <f t="shared" si="7"/>
        <v>0</v>
      </c>
      <c r="I12" s="87">
        <f t="shared" si="7"/>
        <v>0</v>
      </c>
      <c r="J12" s="87">
        <f t="shared" si="7"/>
        <v>0</v>
      </c>
      <c r="K12" s="87">
        <f t="shared" si="7"/>
        <v>0</v>
      </c>
      <c r="L12" s="87">
        <f t="shared" si="7"/>
        <v>0</v>
      </c>
      <c r="M12" s="87">
        <f t="shared" si="7"/>
        <v>0</v>
      </c>
      <c r="N12" s="87">
        <f t="shared" si="7"/>
        <v>0</v>
      </c>
      <c r="O12" s="87">
        <f t="shared" si="7"/>
        <v>0</v>
      </c>
      <c r="P12" s="87">
        <f t="shared" si="7"/>
        <v>0</v>
      </c>
      <c r="Q12" s="87">
        <f t="shared" si="7"/>
        <v>0</v>
      </c>
      <c r="R12" s="87">
        <f t="shared" si="7"/>
        <v>0</v>
      </c>
      <c r="S12" s="87">
        <f t="shared" si="7"/>
        <v>0</v>
      </c>
      <c r="T12" s="87">
        <f t="shared" si="7"/>
        <v>0</v>
      </c>
      <c r="U12" s="87">
        <f t="shared" si="7"/>
        <v>0</v>
      </c>
      <c r="V12" s="87">
        <f t="shared" si="7"/>
        <v>0</v>
      </c>
      <c r="W12" s="87">
        <f t="shared" si="7"/>
        <v>0</v>
      </c>
      <c r="X12" s="87">
        <f t="shared" si="7"/>
        <v>0</v>
      </c>
      <c r="Y12" s="87">
        <f t="shared" si="7"/>
        <v>0</v>
      </c>
      <c r="Z12" s="87">
        <f t="shared" si="7"/>
        <v>0</v>
      </c>
      <c r="AA12" s="87">
        <f t="shared" si="7"/>
        <v>0</v>
      </c>
      <c r="AB12" s="87">
        <f t="shared" si="7"/>
        <v>0</v>
      </c>
      <c r="AC12" s="87">
        <f t="shared" si="7"/>
        <v>0</v>
      </c>
      <c r="AD12" s="87">
        <f t="shared" si="7"/>
        <v>0</v>
      </c>
      <c r="AE12" s="87">
        <f t="shared" si="7"/>
        <v>0</v>
      </c>
      <c r="AF12" s="87">
        <f t="shared" si="7"/>
        <v>0</v>
      </c>
      <c r="AG12" s="87">
        <f t="shared" si="7"/>
        <v>0</v>
      </c>
      <c r="AH12" s="87">
        <f t="shared" si="7"/>
        <v>0</v>
      </c>
      <c r="AI12" s="87">
        <f t="shared" si="7"/>
        <v>0</v>
      </c>
      <c r="AJ12" s="87">
        <f t="shared" si="7"/>
        <v>0.10588235294117647</v>
      </c>
      <c r="AK12" s="87">
        <f t="shared" si="7"/>
        <v>0</v>
      </c>
      <c r="AL12" s="87">
        <f t="shared" si="7"/>
        <v>0</v>
      </c>
      <c r="AM12" s="87"/>
      <c r="AN12" s="87">
        <f t="shared" si="2"/>
        <v>0</v>
      </c>
      <c r="AO12" s="87">
        <f t="shared" si="2"/>
        <v>0.18823529411764706</v>
      </c>
      <c r="AP12" s="87">
        <f t="shared" si="2"/>
        <v>0</v>
      </c>
      <c r="AQ12" s="87">
        <f t="shared" si="2"/>
        <v>0</v>
      </c>
      <c r="AR12" s="87">
        <f t="shared" si="2"/>
        <v>0</v>
      </c>
      <c r="AS12" s="87">
        <f t="shared" si="2"/>
        <v>0</v>
      </c>
      <c r="AT12" s="87"/>
      <c r="AU12" s="87"/>
      <c r="AV12" s="87">
        <f t="shared" si="3"/>
        <v>0.70588235294117652</v>
      </c>
      <c r="AW12" s="87">
        <f t="shared" si="3"/>
        <v>0</v>
      </c>
      <c r="AX12" s="87"/>
      <c r="AY12" s="87"/>
      <c r="AZ12" s="87">
        <f t="shared" si="4"/>
        <v>0</v>
      </c>
      <c r="BA12" s="87">
        <f t="shared" si="4"/>
        <v>0</v>
      </c>
      <c r="BB12" s="87"/>
      <c r="BC12" s="87"/>
    </row>
    <row r="13" spans="1:56" ht="30" customHeight="1">
      <c r="A13" s="248"/>
      <c r="B13" s="90" t="s">
        <v>154</v>
      </c>
      <c r="C13" s="91">
        <f t="shared" ref="C13:AL13" si="9">C6/$BC6</f>
        <v>0</v>
      </c>
      <c r="D13" s="87">
        <f t="shared" si="9"/>
        <v>0</v>
      </c>
      <c r="E13" s="123">
        <f t="shared" ref="E13" si="10">E6/$BC6</f>
        <v>0</v>
      </c>
      <c r="F13" s="87">
        <f t="shared" si="9"/>
        <v>0</v>
      </c>
      <c r="G13" s="87">
        <f t="shared" si="9"/>
        <v>3.5714285714285712E-2</v>
      </c>
      <c r="H13" s="87">
        <f t="shared" si="9"/>
        <v>0</v>
      </c>
      <c r="I13" s="87">
        <f t="shared" si="9"/>
        <v>0</v>
      </c>
      <c r="J13" s="87">
        <f t="shared" si="9"/>
        <v>0</v>
      </c>
      <c r="K13" s="87">
        <f t="shared" si="9"/>
        <v>0</v>
      </c>
      <c r="L13" s="87">
        <f t="shared" si="9"/>
        <v>0</v>
      </c>
      <c r="M13" s="87">
        <f t="shared" si="9"/>
        <v>0</v>
      </c>
      <c r="N13" s="87">
        <f t="shared" si="9"/>
        <v>0</v>
      </c>
      <c r="O13" s="87">
        <f t="shared" si="9"/>
        <v>0</v>
      </c>
      <c r="P13" s="87">
        <f t="shared" si="9"/>
        <v>0</v>
      </c>
      <c r="Q13" s="87">
        <f t="shared" si="9"/>
        <v>0</v>
      </c>
      <c r="R13" s="87">
        <f t="shared" si="9"/>
        <v>0</v>
      </c>
      <c r="S13" s="87">
        <f t="shared" si="9"/>
        <v>0</v>
      </c>
      <c r="T13" s="87">
        <f t="shared" si="9"/>
        <v>0</v>
      </c>
      <c r="U13" s="87">
        <f t="shared" si="9"/>
        <v>0</v>
      </c>
      <c r="V13" s="87">
        <f t="shared" si="9"/>
        <v>0</v>
      </c>
      <c r="W13" s="87">
        <f t="shared" si="9"/>
        <v>0</v>
      </c>
      <c r="X13" s="87">
        <f t="shared" si="9"/>
        <v>0</v>
      </c>
      <c r="Y13" s="87">
        <f t="shared" si="9"/>
        <v>0</v>
      </c>
      <c r="Z13" s="87">
        <f t="shared" si="9"/>
        <v>0</v>
      </c>
      <c r="AA13" s="87">
        <f t="shared" si="9"/>
        <v>0</v>
      </c>
      <c r="AB13" s="87">
        <f t="shared" si="9"/>
        <v>0</v>
      </c>
      <c r="AC13" s="87">
        <f t="shared" si="9"/>
        <v>0</v>
      </c>
      <c r="AD13" s="87">
        <f t="shared" si="9"/>
        <v>0</v>
      </c>
      <c r="AE13" s="87">
        <f t="shared" si="9"/>
        <v>0</v>
      </c>
      <c r="AF13" s="87">
        <f t="shared" si="9"/>
        <v>0</v>
      </c>
      <c r="AG13" s="87">
        <f t="shared" si="9"/>
        <v>0</v>
      </c>
      <c r="AH13" s="87">
        <f t="shared" si="9"/>
        <v>0</v>
      </c>
      <c r="AI13" s="87">
        <f t="shared" si="9"/>
        <v>0</v>
      </c>
      <c r="AJ13" s="87">
        <f t="shared" si="9"/>
        <v>0.4107142857142857</v>
      </c>
      <c r="AK13" s="87">
        <f t="shared" si="9"/>
        <v>0</v>
      </c>
      <c r="AL13" s="87">
        <f t="shared" si="9"/>
        <v>0</v>
      </c>
      <c r="AM13" s="87"/>
      <c r="AN13" s="87">
        <f t="shared" si="2"/>
        <v>0</v>
      </c>
      <c r="AO13" s="87">
        <f t="shared" si="2"/>
        <v>1.7857142857142856E-2</v>
      </c>
      <c r="AP13" s="87">
        <f t="shared" si="2"/>
        <v>0</v>
      </c>
      <c r="AQ13" s="87">
        <f t="shared" si="2"/>
        <v>0</v>
      </c>
      <c r="AR13" s="87">
        <f t="shared" si="2"/>
        <v>0</v>
      </c>
      <c r="AS13" s="87">
        <f t="shared" si="2"/>
        <v>0</v>
      </c>
      <c r="AT13" s="87"/>
      <c r="AU13" s="87"/>
      <c r="AV13" s="87">
        <f t="shared" si="3"/>
        <v>0.5357142857142857</v>
      </c>
      <c r="AW13" s="87">
        <f t="shared" si="3"/>
        <v>0</v>
      </c>
      <c r="AX13" s="87"/>
      <c r="AY13" s="87"/>
      <c r="AZ13" s="87">
        <f t="shared" si="4"/>
        <v>0</v>
      </c>
      <c r="BA13" s="87">
        <f t="shared" si="4"/>
        <v>0</v>
      </c>
      <c r="BB13" s="87"/>
      <c r="BC13" s="87"/>
    </row>
    <row r="14" spans="1:56" ht="30" customHeight="1">
      <c r="A14" s="248"/>
      <c r="B14" s="90" t="s">
        <v>155</v>
      </c>
      <c r="C14" s="91">
        <f t="shared" ref="C14:AL14" si="11">C7/$BC7</f>
        <v>0</v>
      </c>
      <c r="D14" s="87">
        <f t="shared" si="11"/>
        <v>0</v>
      </c>
      <c r="E14" s="123">
        <f t="shared" ref="E14" si="12">E7/$BC7</f>
        <v>0</v>
      </c>
      <c r="F14" s="87">
        <f t="shared" si="11"/>
        <v>0</v>
      </c>
      <c r="G14" s="87">
        <f t="shared" si="11"/>
        <v>4.1666666666666664E-2</v>
      </c>
      <c r="H14" s="87">
        <f t="shared" si="11"/>
        <v>0</v>
      </c>
      <c r="I14" s="87">
        <f t="shared" si="11"/>
        <v>0</v>
      </c>
      <c r="J14" s="87">
        <f t="shared" si="11"/>
        <v>0</v>
      </c>
      <c r="K14" s="87">
        <f t="shared" si="11"/>
        <v>0</v>
      </c>
      <c r="L14" s="87">
        <f t="shared" si="11"/>
        <v>0</v>
      </c>
      <c r="M14" s="87">
        <f t="shared" si="11"/>
        <v>0</v>
      </c>
      <c r="N14" s="87">
        <f t="shared" si="11"/>
        <v>0</v>
      </c>
      <c r="O14" s="87">
        <f t="shared" si="11"/>
        <v>0</v>
      </c>
      <c r="P14" s="87">
        <f t="shared" si="11"/>
        <v>0</v>
      </c>
      <c r="Q14" s="87">
        <f t="shared" si="11"/>
        <v>0</v>
      </c>
      <c r="R14" s="87">
        <f t="shared" si="11"/>
        <v>0</v>
      </c>
      <c r="S14" s="87">
        <f t="shared" si="11"/>
        <v>0</v>
      </c>
      <c r="T14" s="87">
        <f t="shared" si="11"/>
        <v>0</v>
      </c>
      <c r="U14" s="87">
        <f t="shared" si="11"/>
        <v>0</v>
      </c>
      <c r="V14" s="87">
        <f t="shared" si="11"/>
        <v>0</v>
      </c>
      <c r="W14" s="87">
        <f t="shared" si="11"/>
        <v>0</v>
      </c>
      <c r="X14" s="87">
        <f t="shared" si="11"/>
        <v>0</v>
      </c>
      <c r="Y14" s="87">
        <f t="shared" si="11"/>
        <v>0</v>
      </c>
      <c r="Z14" s="87">
        <f t="shared" si="11"/>
        <v>0</v>
      </c>
      <c r="AA14" s="87">
        <f t="shared" si="11"/>
        <v>0</v>
      </c>
      <c r="AB14" s="87">
        <f t="shared" si="11"/>
        <v>0</v>
      </c>
      <c r="AC14" s="87">
        <f t="shared" si="11"/>
        <v>0</v>
      </c>
      <c r="AD14" s="87">
        <f t="shared" si="11"/>
        <v>0</v>
      </c>
      <c r="AE14" s="87">
        <f t="shared" si="11"/>
        <v>0</v>
      </c>
      <c r="AF14" s="87">
        <f t="shared" si="11"/>
        <v>0</v>
      </c>
      <c r="AG14" s="87">
        <f t="shared" si="11"/>
        <v>0</v>
      </c>
      <c r="AH14" s="87">
        <f t="shared" si="11"/>
        <v>0</v>
      </c>
      <c r="AI14" s="87">
        <f t="shared" si="11"/>
        <v>0</v>
      </c>
      <c r="AJ14" s="87">
        <f t="shared" si="11"/>
        <v>0.70833333333333337</v>
      </c>
      <c r="AK14" s="87">
        <f t="shared" si="11"/>
        <v>0</v>
      </c>
      <c r="AL14" s="87">
        <f t="shared" si="11"/>
        <v>0</v>
      </c>
      <c r="AM14" s="87"/>
      <c r="AN14" s="87">
        <f t="shared" si="2"/>
        <v>0</v>
      </c>
      <c r="AO14" s="87">
        <f t="shared" si="2"/>
        <v>8.3333333333333329E-2</v>
      </c>
      <c r="AP14" s="87">
        <f t="shared" si="2"/>
        <v>0</v>
      </c>
      <c r="AQ14" s="87">
        <f t="shared" si="2"/>
        <v>0</v>
      </c>
      <c r="AR14" s="87">
        <f t="shared" si="2"/>
        <v>0</v>
      </c>
      <c r="AS14" s="87">
        <f t="shared" si="2"/>
        <v>0</v>
      </c>
      <c r="AT14" s="87"/>
      <c r="AU14" s="87"/>
      <c r="AV14" s="87">
        <f t="shared" si="3"/>
        <v>0.16666666666666666</v>
      </c>
      <c r="AW14" s="87">
        <f t="shared" si="3"/>
        <v>0</v>
      </c>
      <c r="AX14" s="87"/>
      <c r="AY14" s="87"/>
      <c r="AZ14" s="87">
        <f t="shared" si="4"/>
        <v>0</v>
      </c>
      <c r="BA14" s="87">
        <f t="shared" si="4"/>
        <v>0</v>
      </c>
      <c r="BB14" s="87"/>
      <c r="BC14" s="87"/>
    </row>
    <row r="15" spans="1:56" ht="24.95" customHeight="1">
      <c r="A15" s="43" t="s">
        <v>156</v>
      </c>
      <c r="B15" s="90"/>
      <c r="C15" s="91">
        <f>AVERAGE(C10:C14)</f>
        <v>0</v>
      </c>
      <c r="D15" s="87">
        <f>AVERAGE(D10:D14)</f>
        <v>0</v>
      </c>
      <c r="E15" s="123">
        <f>AVERAGE(E10:E14)</f>
        <v>0</v>
      </c>
      <c r="F15" s="87">
        <f t="shared" ref="F15:BA15" si="13">AVERAGE(F10:F14)</f>
        <v>0</v>
      </c>
      <c r="G15" s="87">
        <f t="shared" si="13"/>
        <v>3.8809523809523808E-2</v>
      </c>
      <c r="H15" s="87">
        <f t="shared" si="13"/>
        <v>0</v>
      </c>
      <c r="I15" s="87">
        <f t="shared" si="13"/>
        <v>0</v>
      </c>
      <c r="J15" s="87">
        <f t="shared" si="13"/>
        <v>0</v>
      </c>
      <c r="K15" s="87">
        <f t="shared" si="13"/>
        <v>0</v>
      </c>
      <c r="L15" s="87">
        <f t="shared" si="13"/>
        <v>0</v>
      </c>
      <c r="M15" s="87">
        <f t="shared" si="13"/>
        <v>0</v>
      </c>
      <c r="N15" s="87">
        <f t="shared" si="13"/>
        <v>0</v>
      </c>
      <c r="O15" s="87">
        <f t="shared" si="13"/>
        <v>0</v>
      </c>
      <c r="P15" s="87">
        <f t="shared" si="13"/>
        <v>0</v>
      </c>
      <c r="Q15" s="87">
        <f t="shared" si="13"/>
        <v>0</v>
      </c>
      <c r="R15" s="87">
        <f t="shared" si="13"/>
        <v>0</v>
      </c>
      <c r="S15" s="87">
        <f t="shared" si="13"/>
        <v>0</v>
      </c>
      <c r="T15" s="87">
        <f t="shared" si="13"/>
        <v>0</v>
      </c>
      <c r="U15" s="87">
        <f t="shared" si="13"/>
        <v>0</v>
      </c>
      <c r="V15" s="87">
        <f t="shared" si="13"/>
        <v>0</v>
      </c>
      <c r="W15" s="87">
        <f t="shared" si="13"/>
        <v>0</v>
      </c>
      <c r="X15" s="87">
        <f t="shared" si="13"/>
        <v>0</v>
      </c>
      <c r="Y15" s="87">
        <f t="shared" si="13"/>
        <v>0</v>
      </c>
      <c r="Z15" s="87">
        <f t="shared" si="13"/>
        <v>0</v>
      </c>
      <c r="AA15" s="87">
        <f t="shared" si="13"/>
        <v>0</v>
      </c>
      <c r="AB15" s="87">
        <f t="shared" si="13"/>
        <v>0</v>
      </c>
      <c r="AC15" s="87">
        <f t="shared" si="13"/>
        <v>0</v>
      </c>
      <c r="AD15" s="87">
        <f t="shared" si="13"/>
        <v>0</v>
      </c>
      <c r="AE15" s="87">
        <f t="shared" si="13"/>
        <v>0</v>
      </c>
      <c r="AF15" s="87">
        <f t="shared" si="13"/>
        <v>0</v>
      </c>
      <c r="AG15" s="87">
        <f t="shared" si="13"/>
        <v>0</v>
      </c>
      <c r="AH15" s="87">
        <f t="shared" si="13"/>
        <v>0</v>
      </c>
      <c r="AI15" s="87">
        <f t="shared" si="13"/>
        <v>0</v>
      </c>
      <c r="AJ15" s="87">
        <f t="shared" si="13"/>
        <v>0.41498599439775913</v>
      </c>
      <c r="AK15" s="87">
        <f t="shared" si="13"/>
        <v>0</v>
      </c>
      <c r="AL15" s="87">
        <f t="shared" si="13"/>
        <v>0</v>
      </c>
      <c r="AM15" s="87"/>
      <c r="AN15" s="87">
        <f t="shared" si="13"/>
        <v>0</v>
      </c>
      <c r="AO15" s="87">
        <f t="shared" si="13"/>
        <v>0.13121848739495801</v>
      </c>
      <c r="AP15" s="87">
        <f t="shared" si="13"/>
        <v>0</v>
      </c>
      <c r="AQ15" s="87">
        <f t="shared" si="13"/>
        <v>0</v>
      </c>
      <c r="AR15" s="87">
        <f t="shared" si="13"/>
        <v>0</v>
      </c>
      <c r="AS15" s="87">
        <f t="shared" si="13"/>
        <v>0</v>
      </c>
      <c r="AT15" s="87"/>
      <c r="AU15" s="87"/>
      <c r="AV15" s="87">
        <f t="shared" si="13"/>
        <v>0.41498599439775907</v>
      </c>
      <c r="AW15" s="87">
        <f t="shared" si="13"/>
        <v>0</v>
      </c>
      <c r="AX15" s="87"/>
      <c r="AY15" s="87"/>
      <c r="AZ15" s="87">
        <f t="shared" si="13"/>
        <v>0</v>
      </c>
      <c r="BA15" s="87">
        <f t="shared" si="13"/>
        <v>0</v>
      </c>
      <c r="BB15" s="87"/>
      <c r="BC15" s="87"/>
    </row>
    <row r="16" spans="1:56" ht="24.95" customHeight="1">
      <c r="A16" s="1"/>
      <c r="B16" s="1"/>
      <c r="C16" s="92"/>
      <c r="D16" s="92"/>
      <c r="E16" s="124"/>
      <c r="F16" s="92"/>
      <c r="G16" s="92"/>
      <c r="H16" s="92"/>
      <c r="I16" s="92"/>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row>
    <row r="17" spans="1:56" ht="35.1" customHeight="1">
      <c r="A17" s="99" t="s">
        <v>165</v>
      </c>
      <c r="B17" s="100">
        <v>50</v>
      </c>
    </row>
    <row r="18" spans="1:56" ht="31.5">
      <c r="C18" s="249" t="s">
        <v>177</v>
      </c>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1"/>
      <c r="AM18" s="88" t="s">
        <v>175</v>
      </c>
      <c r="AN18" s="249" t="s">
        <v>176</v>
      </c>
      <c r="AO18" s="250"/>
      <c r="AP18" s="250"/>
      <c r="AQ18" s="250"/>
      <c r="AR18" s="250"/>
      <c r="AS18" s="251"/>
      <c r="AT18" s="101" t="s">
        <v>174</v>
      </c>
      <c r="AU18" s="101" t="s">
        <v>173</v>
      </c>
      <c r="AV18" s="88" t="s">
        <v>166</v>
      </c>
      <c r="AW18" s="88" t="s">
        <v>167</v>
      </c>
      <c r="AX18" s="88" t="s">
        <v>168</v>
      </c>
      <c r="AY18" s="88" t="s">
        <v>169</v>
      </c>
      <c r="AZ18" s="88" t="s">
        <v>170</v>
      </c>
      <c r="BA18" s="88" t="s">
        <v>171</v>
      </c>
      <c r="BB18" s="88" t="s">
        <v>172</v>
      </c>
      <c r="BC18" s="101" t="s">
        <v>178</v>
      </c>
    </row>
    <row r="19" spans="1:56" ht="39.950000000000003" customHeight="1">
      <c r="A19" s="94" t="s">
        <v>160</v>
      </c>
      <c r="B19" s="96"/>
      <c r="C19" s="204">
        <f>C15*$B$17</f>
        <v>0</v>
      </c>
      <c r="D19" s="205">
        <f t="shared" ref="D19:BA19" si="14">D15*$B$17</f>
        <v>0</v>
      </c>
      <c r="E19" s="206">
        <f t="shared" si="14"/>
        <v>0</v>
      </c>
      <c r="F19" s="205">
        <f t="shared" si="14"/>
        <v>0</v>
      </c>
      <c r="G19" s="205">
        <f t="shared" si="14"/>
        <v>1.9404761904761905</v>
      </c>
      <c r="H19" s="205">
        <f t="shared" si="14"/>
        <v>0</v>
      </c>
      <c r="I19" s="205">
        <f t="shared" si="14"/>
        <v>0</v>
      </c>
      <c r="J19" s="205">
        <f t="shared" si="14"/>
        <v>0</v>
      </c>
      <c r="K19" s="205">
        <f t="shared" si="14"/>
        <v>0</v>
      </c>
      <c r="L19" s="205">
        <f t="shared" si="14"/>
        <v>0</v>
      </c>
      <c r="M19" s="205">
        <f t="shared" si="14"/>
        <v>0</v>
      </c>
      <c r="N19" s="205">
        <f t="shared" si="14"/>
        <v>0</v>
      </c>
      <c r="O19" s="205">
        <f t="shared" si="14"/>
        <v>0</v>
      </c>
      <c r="P19" s="205">
        <f t="shared" si="14"/>
        <v>0</v>
      </c>
      <c r="Q19" s="205">
        <f t="shared" si="14"/>
        <v>0</v>
      </c>
      <c r="R19" s="205">
        <f t="shared" si="14"/>
        <v>0</v>
      </c>
      <c r="S19" s="205">
        <f t="shared" si="14"/>
        <v>0</v>
      </c>
      <c r="T19" s="205">
        <f t="shared" si="14"/>
        <v>0</v>
      </c>
      <c r="U19" s="205">
        <f t="shared" si="14"/>
        <v>0</v>
      </c>
      <c r="V19" s="205">
        <f t="shared" si="14"/>
        <v>0</v>
      </c>
      <c r="W19" s="205">
        <f t="shared" si="14"/>
        <v>0</v>
      </c>
      <c r="X19" s="205">
        <f t="shared" si="14"/>
        <v>0</v>
      </c>
      <c r="Y19" s="205">
        <f t="shared" si="14"/>
        <v>0</v>
      </c>
      <c r="Z19" s="205">
        <f t="shared" si="14"/>
        <v>0</v>
      </c>
      <c r="AA19" s="205">
        <f t="shared" si="14"/>
        <v>0</v>
      </c>
      <c r="AB19" s="205">
        <f t="shared" si="14"/>
        <v>0</v>
      </c>
      <c r="AC19" s="205">
        <f t="shared" si="14"/>
        <v>0</v>
      </c>
      <c r="AD19" s="205">
        <f t="shared" si="14"/>
        <v>0</v>
      </c>
      <c r="AE19" s="205">
        <f t="shared" si="14"/>
        <v>0</v>
      </c>
      <c r="AF19" s="205">
        <f t="shared" si="14"/>
        <v>0</v>
      </c>
      <c r="AG19" s="205">
        <f t="shared" si="14"/>
        <v>0</v>
      </c>
      <c r="AH19" s="205">
        <f t="shared" si="14"/>
        <v>0</v>
      </c>
      <c r="AI19" s="205">
        <f t="shared" si="14"/>
        <v>0</v>
      </c>
      <c r="AJ19" s="205">
        <f t="shared" si="14"/>
        <v>20.749299719887958</v>
      </c>
      <c r="AK19" s="205">
        <f t="shared" si="14"/>
        <v>0</v>
      </c>
      <c r="AL19" s="207">
        <f t="shared" si="14"/>
        <v>0</v>
      </c>
      <c r="AM19" s="98">
        <f>SUM(C19:AL19)</f>
        <v>22.689775910364148</v>
      </c>
      <c r="AN19" s="204">
        <f t="shared" si="14"/>
        <v>0</v>
      </c>
      <c r="AO19" s="205">
        <f t="shared" si="14"/>
        <v>6.5609243697478998</v>
      </c>
      <c r="AP19" s="205">
        <f t="shared" si="14"/>
        <v>0</v>
      </c>
      <c r="AQ19" s="205">
        <f t="shared" si="14"/>
        <v>0</v>
      </c>
      <c r="AR19" s="205">
        <f t="shared" si="14"/>
        <v>0</v>
      </c>
      <c r="AS19" s="207">
        <f t="shared" si="14"/>
        <v>0</v>
      </c>
      <c r="AT19" s="98">
        <f>SUM(AN19:AS19)</f>
        <v>6.5609243697478998</v>
      </c>
      <c r="AU19" s="98">
        <f>AT19+AM19</f>
        <v>29.250700280112049</v>
      </c>
      <c r="AV19" s="97">
        <f t="shared" si="14"/>
        <v>20.749299719887954</v>
      </c>
      <c r="AW19" s="97">
        <f t="shared" si="14"/>
        <v>0</v>
      </c>
      <c r="AX19" s="98">
        <f>AT19+AV19+AW19</f>
        <v>27.310224089635852</v>
      </c>
      <c r="AY19" s="98">
        <f>AX19+AM19</f>
        <v>50</v>
      </c>
      <c r="AZ19" s="97">
        <f t="shared" si="14"/>
        <v>0</v>
      </c>
      <c r="BA19" s="97">
        <f t="shared" si="14"/>
        <v>0</v>
      </c>
      <c r="BB19" s="98">
        <f>AX19+AZ19+BA19</f>
        <v>27.310224089635852</v>
      </c>
      <c r="BC19" s="97">
        <f>BB19+AM19</f>
        <v>50</v>
      </c>
      <c r="BD19" s="92"/>
    </row>
    <row r="20" spans="1:56" ht="24.95" customHeight="1">
      <c r="AM20" s="95"/>
      <c r="AT20" s="95"/>
      <c r="AU20" s="95"/>
      <c r="AV20" s="95"/>
      <c r="AW20" s="95"/>
      <c r="AX20" s="95"/>
      <c r="AY20" s="95"/>
      <c r="AZ20" s="95"/>
      <c r="BA20" s="95"/>
      <c r="BB20" s="95"/>
      <c r="BC20" s="95"/>
    </row>
  </sheetData>
  <mergeCells count="4">
    <mergeCell ref="A3:A7"/>
    <mergeCell ref="A10:A14"/>
    <mergeCell ref="AN18:AS18"/>
    <mergeCell ref="C18:AL18"/>
  </mergeCells>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HS441"/>
  <sheetViews>
    <sheetView zoomScale="50" zoomScaleNormal="50" workbookViewId="0">
      <selection activeCell="H20" sqref="H20"/>
    </sheetView>
  </sheetViews>
  <sheetFormatPr defaultRowHeight="16.5"/>
  <cols>
    <col min="1" max="1" width="3.5" style="3" bestFit="1" customWidth="1"/>
    <col min="2" max="2" width="28.875" style="2" bestFit="1" customWidth="1"/>
    <col min="3" max="3" width="13.125" style="2" customWidth="1"/>
    <col min="4" max="5" width="13.125" style="104" customWidth="1"/>
    <col min="6" max="51" width="13.125" style="2" customWidth="1"/>
    <col min="52" max="52" width="16" style="2" bestFit="1" customWidth="1"/>
    <col min="53" max="55" width="13.125" style="2" customWidth="1"/>
    <col min="56" max="56" width="5" style="2" bestFit="1" customWidth="1"/>
    <col min="57" max="57" width="12.125" style="2" bestFit="1" customWidth="1"/>
    <col min="58" max="58" width="12.25" style="2" bestFit="1" customWidth="1"/>
    <col min="59" max="59" width="9.875" style="2" bestFit="1" customWidth="1"/>
    <col min="60" max="66" width="8.5" style="2" bestFit="1" customWidth="1"/>
    <col min="67" max="68" width="9.875" style="2" bestFit="1" customWidth="1"/>
    <col min="69" max="69" width="8.5" style="2" bestFit="1" customWidth="1"/>
    <col min="70" max="71" width="9.875" style="2" bestFit="1" customWidth="1"/>
    <col min="72" max="75" width="8.5" style="2" bestFit="1" customWidth="1"/>
    <col min="76" max="76" width="6.5" style="2" bestFit="1" customWidth="1"/>
    <col min="77" max="77" width="7.5" style="2" bestFit="1" customWidth="1"/>
    <col min="78" max="80" width="8.5" style="2" bestFit="1" customWidth="1"/>
    <col min="81" max="81" width="7.5" style="2" bestFit="1" customWidth="1"/>
    <col min="82" max="82" width="9.875" style="2" bestFit="1" customWidth="1"/>
    <col min="83" max="84" width="7.5" style="2" bestFit="1" customWidth="1"/>
    <col min="85" max="88" width="9.875" style="2" bestFit="1" customWidth="1"/>
    <col min="89" max="94" width="8.5" style="2" bestFit="1" customWidth="1"/>
    <col min="95" max="95" width="9.875" style="2" bestFit="1" customWidth="1"/>
    <col min="96" max="96" width="8.5" style="2" bestFit="1" customWidth="1"/>
    <col min="97" max="97" width="9.875" style="2" bestFit="1" customWidth="1"/>
    <col min="98" max="100" width="8.5" style="2" bestFit="1" customWidth="1"/>
    <col min="101" max="101" width="7.5" style="2" bestFit="1" customWidth="1"/>
    <col min="102" max="102" width="9.5" style="2" bestFit="1" customWidth="1"/>
    <col min="103" max="103" width="11" style="2" bestFit="1" customWidth="1"/>
    <col min="104" max="16384" width="9" style="2"/>
  </cols>
  <sheetData>
    <row r="1" spans="1:165" ht="45" customHeight="1">
      <c r="A1" s="214" t="s">
        <v>184</v>
      </c>
      <c r="B1" s="215"/>
    </row>
    <row r="2" spans="1:165">
      <c r="AD2" s="4"/>
      <c r="AE2" s="4"/>
      <c r="AF2" s="4"/>
      <c r="AG2" s="4"/>
      <c r="AH2" s="4"/>
      <c r="AI2" s="4"/>
      <c r="AJ2" s="4"/>
      <c r="AK2" s="4"/>
      <c r="AL2" s="4"/>
      <c r="AM2" s="4"/>
      <c r="AN2" s="4"/>
      <c r="AO2" s="4"/>
      <c r="AP2" s="4"/>
      <c r="AQ2" s="4"/>
      <c r="AR2" s="4"/>
      <c r="AS2" s="4"/>
      <c r="AT2" s="4"/>
      <c r="AU2" s="4"/>
      <c r="AV2" s="4"/>
      <c r="AW2" s="4"/>
      <c r="AX2" s="4"/>
      <c r="AY2" s="4"/>
      <c r="AZ2" s="4"/>
      <c r="BA2" s="4"/>
      <c r="BB2" s="4"/>
      <c r="BC2" s="5" t="s">
        <v>0</v>
      </c>
    </row>
    <row r="3" spans="1:165" ht="21" customHeight="1">
      <c r="A3" s="6"/>
      <c r="B3" s="7"/>
      <c r="C3" s="8"/>
      <c r="D3" s="105"/>
      <c r="E3" s="105"/>
      <c r="F3" s="8" t="s">
        <v>1</v>
      </c>
      <c r="G3" s="8" t="s">
        <v>2</v>
      </c>
      <c r="H3" s="8" t="s">
        <v>3</v>
      </c>
      <c r="I3" s="8" t="s">
        <v>4</v>
      </c>
      <c r="J3" s="8" t="s">
        <v>5</v>
      </c>
      <c r="K3" s="8" t="s">
        <v>6</v>
      </c>
      <c r="L3" s="8" t="s">
        <v>7</v>
      </c>
      <c r="M3" s="8" t="s">
        <v>8</v>
      </c>
      <c r="N3" s="8" t="s">
        <v>9</v>
      </c>
      <c r="O3" s="8" t="s">
        <v>10</v>
      </c>
      <c r="P3" s="8" t="s">
        <v>11</v>
      </c>
      <c r="Q3" s="8" t="s">
        <v>12</v>
      </c>
      <c r="R3" s="8" t="s">
        <v>13</v>
      </c>
      <c r="S3" s="8" t="s">
        <v>14</v>
      </c>
      <c r="T3" s="8" t="s">
        <v>15</v>
      </c>
      <c r="U3" s="8" t="s">
        <v>16</v>
      </c>
      <c r="V3" s="8" t="s">
        <v>17</v>
      </c>
      <c r="W3" s="8" t="s">
        <v>18</v>
      </c>
      <c r="X3" s="8" t="s">
        <v>19</v>
      </c>
      <c r="Y3" s="8" t="s">
        <v>20</v>
      </c>
      <c r="Z3" s="8" t="s">
        <v>21</v>
      </c>
      <c r="AA3" s="8" t="s">
        <v>22</v>
      </c>
      <c r="AB3" s="8" t="s">
        <v>23</v>
      </c>
      <c r="AC3" s="8" t="s">
        <v>24</v>
      </c>
      <c r="AD3" s="8" t="s">
        <v>25</v>
      </c>
      <c r="AE3" s="8" t="s">
        <v>26</v>
      </c>
      <c r="AF3" s="8" t="s">
        <v>27</v>
      </c>
      <c r="AG3" s="8" t="s">
        <v>28</v>
      </c>
      <c r="AH3" s="8" t="s">
        <v>29</v>
      </c>
      <c r="AI3" s="8" t="s">
        <v>30</v>
      </c>
      <c r="AJ3" s="8" t="s">
        <v>31</v>
      </c>
      <c r="AK3" s="8" t="s">
        <v>32</v>
      </c>
      <c r="AL3" s="9" t="s">
        <v>33</v>
      </c>
      <c r="AM3" s="212" t="s">
        <v>34</v>
      </c>
      <c r="AN3" s="216" t="s">
        <v>35</v>
      </c>
      <c r="AO3" s="218" t="s">
        <v>36</v>
      </c>
      <c r="AP3" s="218" t="s">
        <v>37</v>
      </c>
      <c r="AQ3" s="218" t="s">
        <v>38</v>
      </c>
      <c r="AR3" s="218" t="s">
        <v>39</v>
      </c>
      <c r="AS3" s="218" t="s">
        <v>40</v>
      </c>
      <c r="AT3" s="212" t="s">
        <v>41</v>
      </c>
      <c r="AU3" s="212" t="s">
        <v>42</v>
      </c>
      <c r="AV3" s="220" t="s">
        <v>43</v>
      </c>
      <c r="AW3" s="221"/>
      <c r="AX3" s="212" t="s">
        <v>44</v>
      </c>
      <c r="AY3" s="212" t="s">
        <v>45</v>
      </c>
      <c r="AZ3" s="220" t="s">
        <v>46</v>
      </c>
      <c r="BA3" s="221"/>
      <c r="BB3" s="223" t="s">
        <v>47</v>
      </c>
      <c r="BC3" s="224" t="s">
        <v>48</v>
      </c>
      <c r="BD3" s="225" t="s">
        <v>49</v>
      </c>
    </row>
    <row r="4" spans="1:165" s="15" customFormat="1" ht="44.25" customHeight="1">
      <c r="A4" s="10"/>
      <c r="B4" s="11"/>
      <c r="C4" s="12" t="s">
        <v>50</v>
      </c>
      <c r="D4" s="106" t="s">
        <v>180</v>
      </c>
      <c r="E4" s="106" t="s">
        <v>179</v>
      </c>
      <c r="F4" s="12" t="s">
        <v>52</v>
      </c>
      <c r="G4" s="12" t="s">
        <v>53</v>
      </c>
      <c r="H4" s="12" t="s">
        <v>54</v>
      </c>
      <c r="I4" s="12" t="s">
        <v>55</v>
      </c>
      <c r="J4" s="12" t="s">
        <v>56</v>
      </c>
      <c r="K4" s="12" t="s">
        <v>57</v>
      </c>
      <c r="L4" s="12" t="s">
        <v>58</v>
      </c>
      <c r="M4" s="12" t="s">
        <v>59</v>
      </c>
      <c r="N4" s="12" t="s">
        <v>60</v>
      </c>
      <c r="O4" s="12" t="s">
        <v>61</v>
      </c>
      <c r="P4" s="12" t="s">
        <v>62</v>
      </c>
      <c r="Q4" s="12" t="s">
        <v>63</v>
      </c>
      <c r="R4" s="12" t="s">
        <v>64</v>
      </c>
      <c r="S4" s="12" t="s">
        <v>65</v>
      </c>
      <c r="T4" s="12" t="s">
        <v>66</v>
      </c>
      <c r="U4" s="12" t="s">
        <v>67</v>
      </c>
      <c r="V4" s="12" t="s">
        <v>68</v>
      </c>
      <c r="W4" s="12" t="s">
        <v>69</v>
      </c>
      <c r="X4" s="12" t="s">
        <v>70</v>
      </c>
      <c r="Y4" s="12" t="s">
        <v>71</v>
      </c>
      <c r="Z4" s="12" t="s">
        <v>72</v>
      </c>
      <c r="AA4" s="12" t="s">
        <v>73</v>
      </c>
      <c r="AB4" s="12" t="s">
        <v>74</v>
      </c>
      <c r="AC4" s="12" t="s">
        <v>75</v>
      </c>
      <c r="AD4" s="12" t="s">
        <v>76</v>
      </c>
      <c r="AE4" s="12" t="s">
        <v>77</v>
      </c>
      <c r="AF4" s="12" t="s">
        <v>78</v>
      </c>
      <c r="AG4" s="12" t="s">
        <v>79</v>
      </c>
      <c r="AH4" s="12" t="s">
        <v>80</v>
      </c>
      <c r="AI4" s="12" t="s">
        <v>81</v>
      </c>
      <c r="AJ4" s="12" t="s">
        <v>82</v>
      </c>
      <c r="AK4" s="12" t="s">
        <v>83</v>
      </c>
      <c r="AL4" s="11" t="s">
        <v>84</v>
      </c>
      <c r="AM4" s="213"/>
      <c r="AN4" s="217"/>
      <c r="AO4" s="219"/>
      <c r="AP4" s="219"/>
      <c r="AQ4" s="219"/>
      <c r="AR4" s="219"/>
      <c r="AS4" s="219"/>
      <c r="AT4" s="213"/>
      <c r="AU4" s="213"/>
      <c r="AV4" s="58" t="s">
        <v>85</v>
      </c>
      <c r="AW4" s="58" t="s">
        <v>86</v>
      </c>
      <c r="AX4" s="213"/>
      <c r="AY4" s="222"/>
      <c r="AZ4" s="60" t="s">
        <v>87</v>
      </c>
      <c r="BA4" s="60" t="s">
        <v>88</v>
      </c>
      <c r="BB4" s="224"/>
      <c r="BC4" s="224"/>
      <c r="BD4" s="226"/>
      <c r="BF4" s="15" t="s">
        <v>193</v>
      </c>
    </row>
    <row r="5" spans="1:165" ht="24.75" customHeight="1">
      <c r="A5" s="16"/>
      <c r="B5" s="17" t="s">
        <v>89</v>
      </c>
      <c r="C5" s="18">
        <v>8101.1946615435891</v>
      </c>
      <c r="D5" s="107">
        <v>0.3354329905090207</v>
      </c>
      <c r="E5" s="108">
        <v>0</v>
      </c>
      <c r="F5" s="18">
        <v>9.0733586280864004E-2</v>
      </c>
      <c r="G5" s="18">
        <v>422899.11016551428</v>
      </c>
      <c r="H5" s="18">
        <v>931.67236024550562</v>
      </c>
      <c r="I5" s="18">
        <v>1254.4465763287085</v>
      </c>
      <c r="J5" s="18">
        <v>2236.2841830878501</v>
      </c>
      <c r="K5" s="18">
        <v>38.587384322608287</v>
      </c>
      <c r="L5" s="18">
        <v>9.856655467181886</v>
      </c>
      <c r="M5" s="18">
        <v>6.9898693014820726E-2</v>
      </c>
      <c r="N5" s="18">
        <v>15.285844767824202</v>
      </c>
      <c r="O5" s="18">
        <v>0</v>
      </c>
      <c r="P5" s="18">
        <v>0</v>
      </c>
      <c r="Q5" s="18">
        <v>0</v>
      </c>
      <c r="R5" s="18">
        <v>0</v>
      </c>
      <c r="S5" s="18">
        <v>0</v>
      </c>
      <c r="T5" s="18">
        <v>1.2096504338696208</v>
      </c>
      <c r="U5" s="18">
        <v>0</v>
      </c>
      <c r="V5" s="18">
        <v>3539.7508091446848</v>
      </c>
      <c r="W5" s="18">
        <v>4448.1662822954477</v>
      </c>
      <c r="X5" s="18">
        <v>0</v>
      </c>
      <c r="Y5" s="18">
        <v>0</v>
      </c>
      <c r="Z5" s="18">
        <v>650.21944184196218</v>
      </c>
      <c r="AA5" s="18">
        <v>0</v>
      </c>
      <c r="AB5" s="18">
        <v>6.7415473743053651</v>
      </c>
      <c r="AC5" s="18">
        <v>0</v>
      </c>
      <c r="AD5" s="18">
        <v>0</v>
      </c>
      <c r="AE5" s="18">
        <v>48.835254762804233</v>
      </c>
      <c r="AF5" s="18">
        <v>3696.6586574640455</v>
      </c>
      <c r="AG5" s="18">
        <v>9012.363603022397</v>
      </c>
      <c r="AH5" s="18">
        <v>336.22673820439024</v>
      </c>
      <c r="AI5" s="18">
        <v>27.133400140839349</v>
      </c>
      <c r="AJ5" s="18">
        <v>47528.316685447549</v>
      </c>
      <c r="AK5" s="18">
        <v>0</v>
      </c>
      <c r="AL5" s="19">
        <v>0</v>
      </c>
      <c r="AM5" s="20">
        <f>SUM(C5:AL5)</f>
        <v>504782.55596667953</v>
      </c>
      <c r="AN5" s="18">
        <v>3529.6767908864895</v>
      </c>
      <c r="AO5" s="18">
        <v>240743.26773264763</v>
      </c>
      <c r="AP5" s="18">
        <v>0</v>
      </c>
      <c r="AQ5" s="18">
        <v>0</v>
      </c>
      <c r="AR5" s="18">
        <v>3257.9676326611061</v>
      </c>
      <c r="AS5" s="18">
        <v>2295.2352706758957</v>
      </c>
      <c r="AT5" s="20">
        <f>SUM(AN5:AS5)</f>
        <v>249826.14742687112</v>
      </c>
      <c r="AU5" s="20">
        <f>AM5+AT5</f>
        <v>754608.70339355059</v>
      </c>
      <c r="AV5" s="20">
        <v>31836.790755715931</v>
      </c>
      <c r="AW5" s="20">
        <v>32.257573199999968</v>
      </c>
      <c r="AX5" s="20">
        <f>AT5+AV5+AW5</f>
        <v>281695.19575578702</v>
      </c>
      <c r="AY5" s="20">
        <f>AM5+AX5</f>
        <v>786477.75172246655</v>
      </c>
      <c r="AZ5" s="20">
        <v>-577855.37020142074</v>
      </c>
      <c r="BA5" s="20">
        <v>-99648.458887295448</v>
      </c>
      <c r="BB5" s="20">
        <f>AX5+AZ5+BA5</f>
        <v>-395808.63333292917</v>
      </c>
      <c r="BC5" s="18">
        <f>BB5+AM5</f>
        <v>108973.92263375036</v>
      </c>
      <c r="BD5" s="21"/>
      <c r="BE5" s="15"/>
      <c r="BF5" s="131">
        <f>AO5/$AO$41</f>
        <v>1.0802093047878309E-2</v>
      </c>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row>
    <row r="6" spans="1:165" s="104" customFormat="1" ht="24.75" customHeight="1">
      <c r="A6" s="115"/>
      <c r="B6" s="116" t="s">
        <v>181</v>
      </c>
      <c r="C6" s="107">
        <v>0</v>
      </c>
      <c r="D6" s="107">
        <v>374.87290416226523</v>
      </c>
      <c r="E6" s="108">
        <v>5.4230225813668795</v>
      </c>
      <c r="F6" s="107">
        <v>0</v>
      </c>
      <c r="G6" s="107">
        <v>31939.174406510097</v>
      </c>
      <c r="H6" s="107">
        <v>3.8663508388450743E-2</v>
      </c>
      <c r="I6" s="107">
        <v>0</v>
      </c>
      <c r="J6" s="107">
        <v>40.284803034490714</v>
      </c>
      <c r="K6" s="107">
        <v>0</v>
      </c>
      <c r="L6" s="107">
        <v>0</v>
      </c>
      <c r="M6" s="107">
        <v>0</v>
      </c>
      <c r="N6" s="107">
        <v>0</v>
      </c>
      <c r="O6" s="107">
        <v>0</v>
      </c>
      <c r="P6" s="107">
        <v>0</v>
      </c>
      <c r="Q6" s="107">
        <v>0</v>
      </c>
      <c r="R6" s="107">
        <v>0</v>
      </c>
      <c r="S6" s="107">
        <v>0</v>
      </c>
      <c r="T6" s="107">
        <v>0</v>
      </c>
      <c r="U6" s="107">
        <v>0</v>
      </c>
      <c r="V6" s="107">
        <v>866.19767570082183</v>
      </c>
      <c r="W6" s="107">
        <v>0</v>
      </c>
      <c r="X6" s="107">
        <v>0</v>
      </c>
      <c r="Y6" s="107">
        <v>0</v>
      </c>
      <c r="Z6" s="107">
        <v>0</v>
      </c>
      <c r="AA6" s="107">
        <v>0</v>
      </c>
      <c r="AB6" s="107">
        <v>0</v>
      </c>
      <c r="AC6" s="107">
        <v>0</v>
      </c>
      <c r="AD6" s="107">
        <v>0</v>
      </c>
      <c r="AE6" s="107">
        <v>9.5814278489347533</v>
      </c>
      <c r="AF6" s="107">
        <v>0</v>
      </c>
      <c r="AG6" s="107">
        <v>3143.9270804189837</v>
      </c>
      <c r="AH6" s="107">
        <v>0</v>
      </c>
      <c r="AI6" s="107">
        <v>0</v>
      </c>
      <c r="AJ6" s="107">
        <v>19179.41741308822</v>
      </c>
      <c r="AK6" s="107">
        <v>0</v>
      </c>
      <c r="AL6" s="117">
        <v>0</v>
      </c>
      <c r="AM6" s="118">
        <v>55558.917396853562</v>
      </c>
      <c r="AN6" s="107">
        <v>1115.3647446590101</v>
      </c>
      <c r="AO6" s="107">
        <v>22702.089477787606</v>
      </c>
      <c r="AP6" s="107">
        <v>0</v>
      </c>
      <c r="AQ6" s="107">
        <v>0</v>
      </c>
      <c r="AR6" s="107">
        <v>0</v>
      </c>
      <c r="AS6" s="107">
        <v>12.687415333043296</v>
      </c>
      <c r="AT6" s="118">
        <v>23830.14163777966</v>
      </c>
      <c r="AU6" s="118">
        <v>79389.059034633232</v>
      </c>
      <c r="AV6" s="118">
        <v>15546.897887226087</v>
      </c>
      <c r="AW6" s="118">
        <v>306.59520752250006</v>
      </c>
      <c r="AX6" s="118">
        <v>39683.634732528248</v>
      </c>
      <c r="AY6" s="118">
        <v>95242.552129381802</v>
      </c>
      <c r="AZ6" s="118">
        <v>-59924.384482694863</v>
      </c>
      <c r="BA6" s="118">
        <v>-16042.917646686958</v>
      </c>
      <c r="BB6" s="118">
        <v>-36283.667396853569</v>
      </c>
      <c r="BC6" s="107">
        <v>19275.249999999993</v>
      </c>
      <c r="BD6" s="119"/>
      <c r="BE6" s="114"/>
      <c r="BF6" s="131">
        <f t="shared" ref="BF6:BF40" si="0">AO6/$AO$41</f>
        <v>1.0186373443790584E-3</v>
      </c>
      <c r="BG6" s="114"/>
      <c r="BH6" s="114"/>
      <c r="BI6" s="114"/>
      <c r="BJ6" s="114"/>
      <c r="BK6" s="114"/>
      <c r="BL6" s="114"/>
      <c r="BM6" s="114"/>
      <c r="BN6" s="114"/>
      <c r="BO6" s="114"/>
      <c r="BP6" s="114"/>
      <c r="BQ6" s="114"/>
      <c r="BR6" s="114"/>
      <c r="BS6" s="114"/>
      <c r="BT6" s="114"/>
      <c r="BU6" s="114"/>
      <c r="BV6" s="114"/>
      <c r="BW6" s="114"/>
      <c r="BX6" s="114"/>
      <c r="BY6" s="114"/>
      <c r="BZ6" s="114"/>
      <c r="CA6" s="114"/>
      <c r="CB6" s="114"/>
      <c r="CC6" s="114"/>
      <c r="CD6" s="114"/>
      <c r="CE6" s="114"/>
      <c r="CF6" s="114"/>
      <c r="CG6" s="114"/>
      <c r="CH6" s="114"/>
      <c r="CI6" s="114"/>
      <c r="CJ6" s="114"/>
      <c r="CK6" s="114"/>
      <c r="CL6" s="114"/>
      <c r="CM6" s="114"/>
      <c r="CN6" s="114"/>
      <c r="CO6" s="114"/>
      <c r="CP6" s="114"/>
      <c r="CQ6" s="114"/>
      <c r="CR6" s="114"/>
      <c r="CS6" s="114"/>
      <c r="CT6" s="114"/>
      <c r="CU6" s="114"/>
      <c r="CV6" s="114"/>
      <c r="CW6" s="114"/>
      <c r="CX6" s="114"/>
      <c r="CY6" s="114"/>
      <c r="CZ6" s="114"/>
      <c r="DA6" s="114"/>
      <c r="DB6" s="114"/>
      <c r="DC6" s="114"/>
      <c r="DD6" s="114"/>
      <c r="DE6" s="114"/>
      <c r="DF6" s="114"/>
      <c r="DG6" s="114"/>
      <c r="DH6" s="114"/>
      <c r="DI6" s="114"/>
      <c r="DJ6" s="114"/>
      <c r="DK6" s="114"/>
      <c r="DL6" s="114"/>
      <c r="DM6" s="114"/>
      <c r="DN6" s="114"/>
      <c r="DO6" s="114"/>
      <c r="DP6" s="114"/>
      <c r="DQ6" s="114"/>
      <c r="DR6" s="114"/>
      <c r="DS6" s="114"/>
      <c r="DT6" s="114"/>
      <c r="DU6" s="114"/>
      <c r="DV6" s="114"/>
      <c r="DW6" s="114"/>
      <c r="DX6" s="114"/>
      <c r="DY6" s="114"/>
      <c r="DZ6" s="114"/>
      <c r="EA6" s="114"/>
      <c r="EB6" s="114"/>
      <c r="EC6" s="114"/>
      <c r="ED6" s="114"/>
      <c r="EE6" s="114"/>
      <c r="EF6" s="114"/>
      <c r="EG6" s="114"/>
      <c r="EH6" s="114"/>
      <c r="EI6" s="114"/>
      <c r="EJ6" s="114"/>
      <c r="EK6" s="114"/>
      <c r="EL6" s="114"/>
      <c r="EM6" s="114"/>
      <c r="EN6" s="114"/>
      <c r="EO6" s="114"/>
      <c r="EP6" s="114"/>
      <c r="EQ6" s="114"/>
      <c r="ER6" s="114"/>
      <c r="ES6" s="114"/>
      <c r="ET6" s="114"/>
      <c r="EU6" s="114"/>
      <c r="EV6" s="114"/>
      <c r="EW6" s="114"/>
      <c r="EX6" s="114"/>
      <c r="EY6" s="114"/>
      <c r="EZ6" s="114"/>
      <c r="FA6" s="114"/>
      <c r="FB6" s="114"/>
      <c r="FC6" s="114"/>
      <c r="FD6" s="114"/>
      <c r="FE6" s="114"/>
      <c r="FF6" s="114"/>
      <c r="FG6" s="114"/>
      <c r="FH6" s="114"/>
      <c r="FI6" s="114"/>
    </row>
    <row r="7" spans="1:165" s="104" customFormat="1" ht="24.75" customHeight="1">
      <c r="A7" s="115"/>
      <c r="B7" s="116" t="s">
        <v>182</v>
      </c>
      <c r="C7" s="107">
        <v>0</v>
      </c>
      <c r="D7" s="107">
        <v>0</v>
      </c>
      <c r="E7" s="108">
        <v>0</v>
      </c>
      <c r="F7" s="107">
        <v>0</v>
      </c>
      <c r="G7" s="107">
        <v>1.9404761904761905</v>
      </c>
      <c r="H7" s="107">
        <v>0</v>
      </c>
      <c r="I7" s="107">
        <v>0</v>
      </c>
      <c r="J7" s="107">
        <v>0</v>
      </c>
      <c r="K7" s="107">
        <v>0</v>
      </c>
      <c r="L7" s="107">
        <v>0</v>
      </c>
      <c r="M7" s="107">
        <v>0</v>
      </c>
      <c r="N7" s="107">
        <v>0</v>
      </c>
      <c r="O7" s="107">
        <v>0</v>
      </c>
      <c r="P7" s="107">
        <v>0</v>
      </c>
      <c r="Q7" s="107">
        <v>0</v>
      </c>
      <c r="R7" s="107">
        <v>0</v>
      </c>
      <c r="S7" s="107">
        <v>0</v>
      </c>
      <c r="T7" s="107">
        <v>0</v>
      </c>
      <c r="U7" s="107">
        <v>0</v>
      </c>
      <c r="V7" s="107">
        <v>0</v>
      </c>
      <c r="W7" s="107">
        <v>0</v>
      </c>
      <c r="X7" s="107">
        <v>0</v>
      </c>
      <c r="Y7" s="107">
        <v>0</v>
      </c>
      <c r="Z7" s="107">
        <v>0</v>
      </c>
      <c r="AA7" s="107">
        <v>0</v>
      </c>
      <c r="AB7" s="107">
        <v>0</v>
      </c>
      <c r="AC7" s="107">
        <v>0</v>
      </c>
      <c r="AD7" s="107">
        <v>0</v>
      </c>
      <c r="AE7" s="107">
        <v>0</v>
      </c>
      <c r="AF7" s="107">
        <v>0</v>
      </c>
      <c r="AG7" s="107">
        <v>0</v>
      </c>
      <c r="AH7" s="107">
        <v>0</v>
      </c>
      <c r="AI7" s="107">
        <v>0</v>
      </c>
      <c r="AJ7" s="107">
        <v>20.749299719887958</v>
      </c>
      <c r="AK7" s="107">
        <v>0</v>
      </c>
      <c r="AL7" s="117">
        <v>0</v>
      </c>
      <c r="AM7" s="118">
        <v>22.689775910364148</v>
      </c>
      <c r="AN7" s="120">
        <v>0</v>
      </c>
      <c r="AO7" s="107">
        <v>6.5609243697478998</v>
      </c>
      <c r="AP7" s="107">
        <v>0</v>
      </c>
      <c r="AQ7" s="107">
        <v>0</v>
      </c>
      <c r="AR7" s="107">
        <v>0</v>
      </c>
      <c r="AS7" s="107">
        <v>0</v>
      </c>
      <c r="AT7" s="118">
        <v>6.5609243697478998</v>
      </c>
      <c r="AU7" s="118">
        <v>29.250700280112049</v>
      </c>
      <c r="AV7" s="118">
        <v>20.749299719887954</v>
      </c>
      <c r="AW7" s="117">
        <v>0</v>
      </c>
      <c r="AX7" s="118">
        <v>27.310224089635852</v>
      </c>
      <c r="AY7" s="118">
        <v>50</v>
      </c>
      <c r="AZ7" s="117">
        <v>0</v>
      </c>
      <c r="BA7" s="117">
        <v>0</v>
      </c>
      <c r="BB7" s="118">
        <v>27.310224089635852</v>
      </c>
      <c r="BC7" s="107">
        <v>50</v>
      </c>
      <c r="BD7" s="119"/>
      <c r="BE7" s="114"/>
      <c r="BF7" s="131">
        <f t="shared" si="0"/>
        <v>2.943871128343006E-7</v>
      </c>
      <c r="BG7" s="114"/>
      <c r="BH7" s="114"/>
      <c r="BI7" s="114"/>
      <c r="BJ7" s="114"/>
      <c r="BK7" s="114"/>
      <c r="BL7" s="114"/>
      <c r="BM7" s="114"/>
      <c r="BN7" s="114"/>
      <c r="BO7" s="114"/>
      <c r="BP7" s="114"/>
      <c r="BQ7" s="114"/>
      <c r="BR7" s="114"/>
      <c r="BS7" s="114"/>
      <c r="BT7" s="114"/>
      <c r="BU7" s="114"/>
      <c r="BV7" s="114"/>
      <c r="BW7" s="114"/>
      <c r="BX7" s="114"/>
      <c r="BY7" s="114"/>
      <c r="BZ7" s="114"/>
      <c r="CA7" s="114"/>
      <c r="CB7" s="114"/>
      <c r="CC7" s="114"/>
      <c r="CD7" s="114"/>
      <c r="CE7" s="114"/>
      <c r="CF7" s="114"/>
      <c r="CG7" s="114"/>
      <c r="CH7" s="114"/>
      <c r="CI7" s="114"/>
      <c r="CJ7" s="114"/>
      <c r="CK7" s="114"/>
      <c r="CL7" s="114"/>
      <c r="CM7" s="114"/>
      <c r="CN7" s="114"/>
      <c r="CO7" s="114"/>
      <c r="CP7" s="114"/>
      <c r="CQ7" s="114"/>
      <c r="CR7" s="114"/>
      <c r="CS7" s="114"/>
      <c r="CT7" s="114"/>
      <c r="CU7" s="114"/>
      <c r="CV7" s="114"/>
      <c r="CW7" s="114"/>
      <c r="CX7" s="114"/>
      <c r="CY7" s="114"/>
      <c r="CZ7" s="114"/>
      <c r="DA7" s="114"/>
      <c r="DB7" s="114"/>
      <c r="DC7" s="114"/>
      <c r="DD7" s="114"/>
      <c r="DE7" s="114"/>
      <c r="DF7" s="114"/>
      <c r="DG7" s="114"/>
      <c r="DH7" s="114"/>
      <c r="DI7" s="114"/>
      <c r="DJ7" s="114"/>
      <c r="DK7" s="114"/>
      <c r="DL7" s="114"/>
      <c r="DM7" s="114"/>
      <c r="DN7" s="114"/>
      <c r="DO7" s="114"/>
      <c r="DP7" s="114"/>
      <c r="DQ7" s="114"/>
      <c r="DR7" s="114"/>
      <c r="DS7" s="114"/>
      <c r="DT7" s="114"/>
      <c r="DU7" s="114"/>
      <c r="DV7" s="114"/>
      <c r="DW7" s="114"/>
      <c r="DX7" s="114"/>
      <c r="DY7" s="114"/>
      <c r="DZ7" s="114"/>
      <c r="EA7" s="114"/>
      <c r="EB7" s="114"/>
      <c r="EC7" s="114"/>
      <c r="ED7" s="114"/>
      <c r="EE7" s="114"/>
      <c r="EF7" s="114"/>
      <c r="EG7" s="114"/>
      <c r="EH7" s="114"/>
      <c r="EI7" s="114"/>
      <c r="EJ7" s="114"/>
      <c r="EK7" s="114"/>
      <c r="EL7" s="114"/>
      <c r="EM7" s="114"/>
      <c r="EN7" s="114"/>
      <c r="EO7" s="114"/>
      <c r="EP7" s="114"/>
      <c r="EQ7" s="114"/>
      <c r="ER7" s="114"/>
      <c r="ES7" s="114"/>
      <c r="ET7" s="114"/>
      <c r="EU7" s="114"/>
      <c r="EV7" s="114"/>
      <c r="EW7" s="114"/>
      <c r="EX7" s="114"/>
      <c r="EY7" s="114"/>
      <c r="EZ7" s="114"/>
      <c r="FA7" s="114"/>
      <c r="FB7" s="114"/>
      <c r="FC7" s="114"/>
      <c r="FD7" s="114"/>
      <c r="FE7" s="114"/>
      <c r="FF7" s="114"/>
      <c r="FG7" s="114"/>
      <c r="FH7" s="114"/>
      <c r="FI7" s="114"/>
    </row>
    <row r="8" spans="1:165" ht="24.75" customHeight="1">
      <c r="A8" s="16" t="s">
        <v>1</v>
      </c>
      <c r="B8" s="17" t="s">
        <v>52</v>
      </c>
      <c r="C8" s="18">
        <v>0.4987163102143784</v>
      </c>
      <c r="D8" s="107">
        <v>0</v>
      </c>
      <c r="E8" s="108">
        <v>0</v>
      </c>
      <c r="F8" s="18">
        <v>0</v>
      </c>
      <c r="G8" s="18">
        <v>2.9191207142130411</v>
      </c>
      <c r="H8" s="18">
        <v>0.47690082372084441</v>
      </c>
      <c r="I8" s="18">
        <v>265.96473767662309</v>
      </c>
      <c r="J8" s="18">
        <v>7029.8651524522375</v>
      </c>
      <c r="K8" s="18">
        <v>1906527.2123649197</v>
      </c>
      <c r="L8" s="18">
        <v>21358.809174167756</v>
      </c>
      <c r="M8" s="18">
        <v>41671.774390543847</v>
      </c>
      <c r="N8" s="18">
        <v>19150.306234152649</v>
      </c>
      <c r="O8" s="18">
        <v>38.236519328155971</v>
      </c>
      <c r="P8" s="18">
        <v>83.778752182618078</v>
      </c>
      <c r="Q8" s="18">
        <v>14.431279072772504</v>
      </c>
      <c r="R8" s="18">
        <v>4.567645101043861</v>
      </c>
      <c r="S8" s="18">
        <v>9.7677019497579192</v>
      </c>
      <c r="T8" s="18">
        <v>234.3238486310573</v>
      </c>
      <c r="U8" s="18">
        <v>1.1357926401869058</v>
      </c>
      <c r="V8" s="18">
        <v>422.83197714073248</v>
      </c>
      <c r="W8" s="18">
        <v>23448.081478851491</v>
      </c>
      <c r="X8" s="18">
        <v>356481.89562852553</v>
      </c>
      <c r="Y8" s="18">
        <v>17.076394818717983</v>
      </c>
      <c r="Z8" s="18">
        <v>0</v>
      </c>
      <c r="AA8" s="18">
        <v>0</v>
      </c>
      <c r="AB8" s="18">
        <v>0</v>
      </c>
      <c r="AC8" s="18">
        <v>5.5684037416402132</v>
      </c>
      <c r="AD8" s="18">
        <v>0</v>
      </c>
      <c r="AE8" s="18">
        <v>11.710634037586946</v>
      </c>
      <c r="AF8" s="18">
        <v>677.77820044130499</v>
      </c>
      <c r="AG8" s="18">
        <v>22.301098887515394</v>
      </c>
      <c r="AH8" s="18">
        <v>0</v>
      </c>
      <c r="AI8" s="18">
        <v>13.952922016452694</v>
      </c>
      <c r="AJ8" s="18">
        <v>-21.438807975549238</v>
      </c>
      <c r="AK8" s="18">
        <v>0</v>
      </c>
      <c r="AL8" s="19">
        <v>79.988555983581733</v>
      </c>
      <c r="AM8" s="20">
        <v>2377553.8148171357</v>
      </c>
      <c r="AN8" s="22">
        <v>-405.83830449075583</v>
      </c>
      <c r="AO8" s="18">
        <v>4.9676407188310669</v>
      </c>
      <c r="AP8" s="18">
        <v>0</v>
      </c>
      <c r="AQ8" s="18">
        <v>0</v>
      </c>
      <c r="AR8" s="18">
        <v>-21</v>
      </c>
      <c r="AS8" s="18">
        <v>-17594.87514134598</v>
      </c>
      <c r="AT8" s="20">
        <v>-18016.745805117906</v>
      </c>
      <c r="AU8" s="20">
        <v>2359537.0690120179</v>
      </c>
      <c r="AV8" s="20">
        <v>1439.8005100154382</v>
      </c>
      <c r="AW8" s="19">
        <v>0</v>
      </c>
      <c r="AX8" s="20">
        <v>-16576.945295102469</v>
      </c>
      <c r="AY8" s="20">
        <v>2360976.8695220333</v>
      </c>
      <c r="AZ8" s="19">
        <v>-28182.72378135888</v>
      </c>
      <c r="BA8" s="19">
        <v>-2323787.1457406743</v>
      </c>
      <c r="BB8" s="20">
        <v>-2368546.8148171357</v>
      </c>
      <c r="BC8" s="20">
        <v>9007</v>
      </c>
      <c r="BD8" s="21">
        <v>2</v>
      </c>
      <c r="BE8" s="4"/>
      <c r="BF8" s="131">
        <f t="shared" si="0"/>
        <v>2.2289685513795667E-7</v>
      </c>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row>
    <row r="9" spans="1:165" ht="24.75" customHeight="1">
      <c r="A9" s="16" t="s">
        <v>2</v>
      </c>
      <c r="B9" s="17" t="s">
        <v>53</v>
      </c>
      <c r="C9" s="18">
        <v>8346.421790479526</v>
      </c>
      <c r="D9" s="107">
        <v>861.0899432184292</v>
      </c>
      <c r="E9" s="108">
        <v>0.7586570526996308</v>
      </c>
      <c r="F9" s="18">
        <v>0</v>
      </c>
      <c r="G9" s="18">
        <v>288402.73398133338</v>
      </c>
      <c r="H9" s="18">
        <v>387.02229446468903</v>
      </c>
      <c r="I9" s="18">
        <v>379.69599708276877</v>
      </c>
      <c r="J9" s="18">
        <v>7817.5799819475105</v>
      </c>
      <c r="K9" s="18">
        <v>12.597242869928232</v>
      </c>
      <c r="L9" s="18">
        <v>36.047792027416506</v>
      </c>
      <c r="M9" s="18">
        <v>0.76888562316302944</v>
      </c>
      <c r="N9" s="18">
        <v>0</v>
      </c>
      <c r="O9" s="18">
        <v>0</v>
      </c>
      <c r="P9" s="18">
        <v>0</v>
      </c>
      <c r="Q9" s="18">
        <v>0</v>
      </c>
      <c r="R9" s="18">
        <v>0</v>
      </c>
      <c r="S9" s="18">
        <v>0</v>
      </c>
      <c r="T9" s="18">
        <v>0</v>
      </c>
      <c r="U9" s="18">
        <v>0</v>
      </c>
      <c r="V9" s="18">
        <v>95.370004498245606</v>
      </c>
      <c r="W9" s="18">
        <v>0</v>
      </c>
      <c r="X9" s="18">
        <v>0</v>
      </c>
      <c r="Y9" s="18">
        <v>0</v>
      </c>
      <c r="Z9" s="18">
        <v>750.45537072419108</v>
      </c>
      <c r="AA9" s="18">
        <v>0</v>
      </c>
      <c r="AB9" s="18">
        <v>0</v>
      </c>
      <c r="AC9" s="18">
        <v>0</v>
      </c>
      <c r="AD9" s="18">
        <v>7.8976678254412902E-2</v>
      </c>
      <c r="AE9" s="18">
        <v>258.42557676884707</v>
      </c>
      <c r="AF9" s="18">
        <v>4300.3263069605364</v>
      </c>
      <c r="AG9" s="18">
        <v>38006.102857840779</v>
      </c>
      <c r="AH9" s="18">
        <v>254.87902667245476</v>
      </c>
      <c r="AI9" s="18">
        <v>21.550547026154305</v>
      </c>
      <c r="AJ9" s="18">
        <v>356077.11877337395</v>
      </c>
      <c r="AK9" s="18">
        <v>0</v>
      </c>
      <c r="AL9" s="19">
        <v>600.00404465886709</v>
      </c>
      <c r="AM9" s="20">
        <v>706609.02805130149</v>
      </c>
      <c r="AN9" s="22">
        <v>53911.348586793567</v>
      </c>
      <c r="AO9" s="18">
        <v>1972217.4284880843</v>
      </c>
      <c r="AP9" s="18">
        <v>12878.839453824341</v>
      </c>
      <c r="AQ9" s="18">
        <v>0</v>
      </c>
      <c r="AR9" s="18">
        <v>0</v>
      </c>
      <c r="AS9" s="18">
        <v>8684.3118299665803</v>
      </c>
      <c r="AT9" s="20">
        <v>2047691.9283586692</v>
      </c>
      <c r="AU9" s="20">
        <v>2754300.9564099708</v>
      </c>
      <c r="AV9" s="20">
        <v>1213576.634387447</v>
      </c>
      <c r="AW9" s="19">
        <v>42908.712125934733</v>
      </c>
      <c r="AX9" s="20">
        <v>3304177.2748720511</v>
      </c>
      <c r="AY9" s="20">
        <v>4010786.302923352</v>
      </c>
      <c r="AZ9" s="19">
        <v>-1525543.6483751303</v>
      </c>
      <c r="BA9" s="19">
        <v>-358525.24470189994</v>
      </c>
      <c r="BB9" s="20">
        <v>1420108.3817950203</v>
      </c>
      <c r="BC9" s="20">
        <v>2126717.4098463217</v>
      </c>
      <c r="BD9" s="21">
        <v>3</v>
      </c>
      <c r="BE9" s="4"/>
      <c r="BF9" s="131">
        <f t="shared" si="0"/>
        <v>8.8492925986343132E-2</v>
      </c>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row>
    <row r="10" spans="1:165" ht="24.75" customHeight="1">
      <c r="A10" s="16" t="s">
        <v>3</v>
      </c>
      <c r="B10" s="17" t="s">
        <v>54</v>
      </c>
      <c r="C10" s="18">
        <v>345.76009907134852</v>
      </c>
      <c r="D10" s="107">
        <v>424.19651706710948</v>
      </c>
      <c r="E10" s="108">
        <v>0</v>
      </c>
      <c r="F10" s="18">
        <v>34.327617951311801</v>
      </c>
      <c r="G10" s="18">
        <v>2769.8274101304473</v>
      </c>
      <c r="H10" s="18">
        <v>14322.295768628563</v>
      </c>
      <c r="I10" s="18">
        <v>1928.5767487918599</v>
      </c>
      <c r="J10" s="18">
        <v>1489.5993627140704</v>
      </c>
      <c r="K10" s="18">
        <v>257.51689571928904</v>
      </c>
      <c r="L10" s="18">
        <v>1193.8598905512049</v>
      </c>
      <c r="M10" s="18">
        <v>464.92045193179837</v>
      </c>
      <c r="N10" s="18">
        <v>926.43821638553788</v>
      </c>
      <c r="O10" s="18">
        <v>733.09291736756211</v>
      </c>
      <c r="P10" s="18">
        <v>2562.1362284858296</v>
      </c>
      <c r="Q10" s="18">
        <v>2153.6821822638071</v>
      </c>
      <c r="R10" s="18">
        <v>1752.4671631434064</v>
      </c>
      <c r="S10" s="18">
        <v>3802.1164402667746</v>
      </c>
      <c r="T10" s="18">
        <v>7511.7422552933003</v>
      </c>
      <c r="U10" s="18">
        <v>302.26589134969237</v>
      </c>
      <c r="V10" s="18">
        <v>4041.1998411507197</v>
      </c>
      <c r="W10" s="18">
        <v>11502.832991690086</v>
      </c>
      <c r="X10" s="18">
        <v>314.80839859993478</v>
      </c>
      <c r="Y10" s="18">
        <v>836.52278128174601</v>
      </c>
      <c r="Z10" s="18">
        <v>18207.274337178707</v>
      </c>
      <c r="AA10" s="18">
        <v>3024.3969878127459</v>
      </c>
      <c r="AB10" s="18">
        <v>122.01587495227304</v>
      </c>
      <c r="AC10" s="18">
        <v>5590.1658991782851</v>
      </c>
      <c r="AD10" s="18">
        <v>4266.3742767843341</v>
      </c>
      <c r="AE10" s="18">
        <v>3553.4595970344485</v>
      </c>
      <c r="AF10" s="18">
        <v>1411.7128991120417</v>
      </c>
      <c r="AG10" s="18">
        <v>9047.1672437672314</v>
      </c>
      <c r="AH10" s="18">
        <v>3082.8846228908533</v>
      </c>
      <c r="AI10" s="18">
        <v>6535.7094914578738</v>
      </c>
      <c r="AJ10" s="18">
        <v>10775.107077839033</v>
      </c>
      <c r="AK10" s="18">
        <v>1785.5577205389566</v>
      </c>
      <c r="AL10" s="19">
        <v>1851.1808431975558</v>
      </c>
      <c r="AM10" s="20">
        <v>128923.19294157976</v>
      </c>
      <c r="AN10" s="22">
        <v>6257.4603692411893</v>
      </c>
      <c r="AO10" s="18">
        <v>298823.98566924129</v>
      </c>
      <c r="AP10" s="18">
        <v>0</v>
      </c>
      <c r="AQ10" s="18">
        <v>33.867894777602729</v>
      </c>
      <c r="AR10" s="18">
        <v>14116.231290465474</v>
      </c>
      <c r="AS10" s="18">
        <v>-2658.1455339918298</v>
      </c>
      <c r="AT10" s="20">
        <v>316573.39968973369</v>
      </c>
      <c r="AU10" s="20">
        <v>445496.59263131343</v>
      </c>
      <c r="AV10" s="20">
        <v>44559.859264328305</v>
      </c>
      <c r="AW10" s="19">
        <v>264.48396588502675</v>
      </c>
      <c r="AX10" s="20">
        <v>361397.74291994702</v>
      </c>
      <c r="AY10" s="20">
        <v>490320.93586152676</v>
      </c>
      <c r="AZ10" s="19">
        <v>-177356.09988265659</v>
      </c>
      <c r="BA10" s="19">
        <v>-260257.18299754191</v>
      </c>
      <c r="BB10" s="20">
        <v>-76215.539960251437</v>
      </c>
      <c r="BC10" s="20">
        <v>52707.652981328305</v>
      </c>
      <c r="BD10" s="21">
        <v>4</v>
      </c>
      <c r="BE10" s="4"/>
      <c r="BF10" s="131">
        <f t="shared" si="0"/>
        <v>1.3408161019570868E-2</v>
      </c>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row>
    <row r="11" spans="1:165" ht="24.75" customHeight="1">
      <c r="A11" s="16" t="s">
        <v>4</v>
      </c>
      <c r="B11" s="17" t="s">
        <v>55</v>
      </c>
      <c r="C11" s="18">
        <v>2294.2024995677116</v>
      </c>
      <c r="D11" s="107">
        <v>37.205112058915049</v>
      </c>
      <c r="E11" s="108">
        <v>0</v>
      </c>
      <c r="F11" s="18">
        <v>12.473331322038046</v>
      </c>
      <c r="G11" s="18">
        <v>34004.364490448628</v>
      </c>
      <c r="H11" s="18">
        <v>368.85810206186477</v>
      </c>
      <c r="I11" s="18">
        <v>102265.72734058944</v>
      </c>
      <c r="J11" s="18">
        <v>56811.793709094651</v>
      </c>
      <c r="K11" s="18">
        <v>34.332251713475742</v>
      </c>
      <c r="L11" s="18">
        <v>6108.0155182664948</v>
      </c>
      <c r="M11" s="18">
        <v>573.83062090734143</v>
      </c>
      <c r="N11" s="18">
        <v>1731.217998068176</v>
      </c>
      <c r="O11" s="18">
        <v>2754.2965215315226</v>
      </c>
      <c r="P11" s="18">
        <v>3254.3582147189954</v>
      </c>
      <c r="Q11" s="18">
        <v>5405.267455750869</v>
      </c>
      <c r="R11" s="18">
        <v>4391.0879993346944</v>
      </c>
      <c r="S11" s="18">
        <v>5421.206735397609</v>
      </c>
      <c r="T11" s="18">
        <v>5757.2468307955896</v>
      </c>
      <c r="U11" s="18">
        <v>1225.6807734197591</v>
      </c>
      <c r="V11" s="18">
        <v>34585.43653356532</v>
      </c>
      <c r="W11" s="18">
        <v>217263.11093902827</v>
      </c>
      <c r="X11" s="18">
        <v>2580.1740986032019</v>
      </c>
      <c r="Y11" s="18">
        <v>1772.4519281360424</v>
      </c>
      <c r="Z11" s="18">
        <v>36668.937449575911</v>
      </c>
      <c r="AA11" s="18">
        <v>9184.5364175265004</v>
      </c>
      <c r="AB11" s="18">
        <v>3111.9264986079834</v>
      </c>
      <c r="AC11" s="18">
        <v>23744.050936404277</v>
      </c>
      <c r="AD11" s="18">
        <v>20511.901634550821</v>
      </c>
      <c r="AE11" s="18">
        <v>2890.0218828890975</v>
      </c>
      <c r="AF11" s="18">
        <v>22193.651044896978</v>
      </c>
      <c r="AG11" s="18">
        <v>14685.868329882604</v>
      </c>
      <c r="AH11" s="18">
        <v>3069.0876805492949</v>
      </c>
      <c r="AI11" s="18">
        <v>9810.2299523721395</v>
      </c>
      <c r="AJ11" s="18">
        <v>19293.076004264818</v>
      </c>
      <c r="AK11" s="18">
        <v>40373.578029068427</v>
      </c>
      <c r="AL11" s="19">
        <v>3090.7338365970636</v>
      </c>
      <c r="AM11" s="20">
        <v>697279.93870156643</v>
      </c>
      <c r="AN11" s="22">
        <v>6621.8055629069549</v>
      </c>
      <c r="AO11" s="18">
        <v>42394.070337923447</v>
      </c>
      <c r="AP11" s="18">
        <v>19.646837050814547</v>
      </c>
      <c r="AQ11" s="18">
        <v>764.76380333856514</v>
      </c>
      <c r="AR11" s="18">
        <v>18922.507244996799</v>
      </c>
      <c r="AS11" s="18">
        <v>4710.1827863880308</v>
      </c>
      <c r="AT11" s="20">
        <v>73432.976572604617</v>
      </c>
      <c r="AU11" s="20">
        <v>770712.91527417104</v>
      </c>
      <c r="AV11" s="20">
        <v>207910.24061466652</v>
      </c>
      <c r="AW11" s="19">
        <v>3147.8205040668249</v>
      </c>
      <c r="AX11" s="20">
        <v>284491.03769133799</v>
      </c>
      <c r="AY11" s="20">
        <v>981770.9763929043</v>
      </c>
      <c r="AZ11" s="19">
        <v>-526182.73844088777</v>
      </c>
      <c r="BA11" s="19">
        <v>-95223.085501356021</v>
      </c>
      <c r="BB11" s="20">
        <v>-336914.78625090583</v>
      </c>
      <c r="BC11" s="20">
        <v>360365.15245066071</v>
      </c>
      <c r="BD11" s="21">
        <v>5</v>
      </c>
      <c r="BE11" s="4"/>
      <c r="BF11" s="131">
        <f t="shared" si="0"/>
        <v>1.9022118324700478E-3</v>
      </c>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row>
    <row r="12" spans="1:165" ht="24.75" customHeight="1">
      <c r="A12" s="16" t="s">
        <v>5</v>
      </c>
      <c r="B12" s="17" t="s">
        <v>56</v>
      </c>
      <c r="C12" s="18">
        <v>6635.0300285757821</v>
      </c>
      <c r="D12" s="107">
        <v>46.723825727589428</v>
      </c>
      <c r="E12" s="108">
        <v>2.3166311014784537</v>
      </c>
      <c r="F12" s="18">
        <v>33.292697960535683</v>
      </c>
      <c r="G12" s="18">
        <v>18051.905780003064</v>
      </c>
      <c r="H12" s="18">
        <v>3767.2083672190611</v>
      </c>
      <c r="I12" s="18">
        <v>8997.7547279713817</v>
      </c>
      <c r="J12" s="18">
        <v>775527.30144567532</v>
      </c>
      <c r="K12" s="18">
        <v>4482.9727063031423</v>
      </c>
      <c r="L12" s="18">
        <v>10475.341227188184</v>
      </c>
      <c r="M12" s="18">
        <v>4035.9941808512563</v>
      </c>
      <c r="N12" s="18">
        <v>6410.1249154927382</v>
      </c>
      <c r="O12" s="18">
        <v>5233.3969220500421</v>
      </c>
      <c r="P12" s="18">
        <v>12917.265239369041</v>
      </c>
      <c r="Q12" s="18">
        <v>8750.4996876743535</v>
      </c>
      <c r="R12" s="18">
        <v>5619.091000999013</v>
      </c>
      <c r="S12" s="18">
        <v>13433.727319775482</v>
      </c>
      <c r="T12" s="18">
        <v>44162.652313175233</v>
      </c>
      <c r="U12" s="18">
        <v>826.85568113141176</v>
      </c>
      <c r="V12" s="18">
        <v>124142.28138009876</v>
      </c>
      <c r="W12" s="18">
        <v>18281.002110729136</v>
      </c>
      <c r="X12" s="18">
        <v>2219.0471654289718</v>
      </c>
      <c r="Y12" s="18">
        <v>7776.2994573321839</v>
      </c>
      <c r="Z12" s="18">
        <v>47.07952077792946</v>
      </c>
      <c r="AA12" s="18">
        <v>50.052484832793922</v>
      </c>
      <c r="AB12" s="18">
        <v>100.4089391218574</v>
      </c>
      <c r="AC12" s="18">
        <v>1258.9097563920668</v>
      </c>
      <c r="AD12" s="18">
        <v>2022.3073088767467</v>
      </c>
      <c r="AE12" s="18">
        <v>1019.204521887234</v>
      </c>
      <c r="AF12" s="18">
        <v>30096.81135870477</v>
      </c>
      <c r="AG12" s="18">
        <v>370261.29802938888</v>
      </c>
      <c r="AH12" s="18">
        <v>369.82660931949249</v>
      </c>
      <c r="AI12" s="18">
        <v>11754.394275223571</v>
      </c>
      <c r="AJ12" s="18">
        <v>24358.127658149031</v>
      </c>
      <c r="AK12" s="18">
        <v>2011.8883786442971</v>
      </c>
      <c r="AL12" s="19">
        <v>3546.279148314793</v>
      </c>
      <c r="AM12" s="20">
        <v>1528724.672801466</v>
      </c>
      <c r="AN12" s="22">
        <v>11109.564613175478</v>
      </c>
      <c r="AO12" s="18">
        <v>199734.84598854196</v>
      </c>
      <c r="AP12" s="18">
        <v>0</v>
      </c>
      <c r="AQ12" s="18">
        <v>0</v>
      </c>
      <c r="AR12" s="18">
        <v>0</v>
      </c>
      <c r="AS12" s="18">
        <v>-21533.670783177811</v>
      </c>
      <c r="AT12" s="20">
        <v>189310.73981853965</v>
      </c>
      <c r="AU12" s="20">
        <v>1718035.4126200059</v>
      </c>
      <c r="AV12" s="20">
        <v>1678575.4148534248</v>
      </c>
      <c r="AW12" s="19">
        <v>390035.04552681098</v>
      </c>
      <c r="AX12" s="20">
        <v>2257921.2001987756</v>
      </c>
      <c r="AY12" s="20">
        <v>3786645.8730002409</v>
      </c>
      <c r="AZ12" s="19">
        <v>-978110.73910282901</v>
      </c>
      <c r="BA12" s="19">
        <v>-265864.91089380003</v>
      </c>
      <c r="BB12" s="20">
        <v>1013945.5502021463</v>
      </c>
      <c r="BC12" s="20">
        <v>2542670.2230036119</v>
      </c>
      <c r="BD12" s="21">
        <v>6</v>
      </c>
      <c r="BE12" s="4"/>
      <c r="BF12" s="131">
        <f t="shared" si="0"/>
        <v>8.9620549375773236E-3</v>
      </c>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row>
    <row r="13" spans="1:165" ht="24.75" customHeight="1">
      <c r="A13" s="16" t="s">
        <v>6</v>
      </c>
      <c r="B13" s="17" t="s">
        <v>57</v>
      </c>
      <c r="C13" s="18">
        <v>976.76737410960004</v>
      </c>
      <c r="D13" s="107">
        <v>2439.4441098055458</v>
      </c>
      <c r="E13" s="108">
        <v>4.4950539827083151</v>
      </c>
      <c r="F13" s="18">
        <v>128.9882018671552</v>
      </c>
      <c r="G13" s="18">
        <v>8575.68298342446</v>
      </c>
      <c r="H13" s="18">
        <v>249.34313041275493</v>
      </c>
      <c r="I13" s="18">
        <v>969.82657353340483</v>
      </c>
      <c r="J13" s="18">
        <v>246499.19071986692</v>
      </c>
      <c r="K13" s="18">
        <v>110388.74898595635</v>
      </c>
      <c r="L13" s="18">
        <v>5707.6311448878096</v>
      </c>
      <c r="M13" s="18">
        <v>28416.195814031315</v>
      </c>
      <c r="N13" s="18">
        <v>940.34220852857095</v>
      </c>
      <c r="O13" s="18">
        <v>1550.9863559028597</v>
      </c>
      <c r="P13" s="18">
        <v>3104.1907969730564</v>
      </c>
      <c r="Q13" s="18">
        <v>713.08668181431869</v>
      </c>
      <c r="R13" s="18">
        <v>369.91134724084623</v>
      </c>
      <c r="S13" s="18">
        <v>1629.129236832463</v>
      </c>
      <c r="T13" s="18">
        <v>8612.1533418883537</v>
      </c>
      <c r="U13" s="18">
        <v>126.07851849451824</v>
      </c>
      <c r="V13" s="18">
        <v>1773.8693114524062</v>
      </c>
      <c r="W13" s="18">
        <v>30962.290344202022</v>
      </c>
      <c r="X13" s="18">
        <v>112914.08584328301</v>
      </c>
      <c r="Y13" s="18">
        <v>7011.3004473133342</v>
      </c>
      <c r="Z13" s="18">
        <v>12135.143509028729</v>
      </c>
      <c r="AA13" s="18">
        <v>928.55140310187926</v>
      </c>
      <c r="AB13" s="18">
        <v>2635.3538886505867</v>
      </c>
      <c r="AC13" s="18">
        <v>255855.38960418446</v>
      </c>
      <c r="AD13" s="18">
        <v>2579.1216956193575</v>
      </c>
      <c r="AE13" s="18">
        <v>11175.983378713792</v>
      </c>
      <c r="AF13" s="18">
        <v>31897.945732724089</v>
      </c>
      <c r="AG13" s="18">
        <v>10290.539111620848</v>
      </c>
      <c r="AH13" s="18">
        <v>956.53904411426902</v>
      </c>
      <c r="AI13" s="18">
        <v>5317.2557876892288</v>
      </c>
      <c r="AJ13" s="18">
        <v>20302.959845423709</v>
      </c>
      <c r="AK13" s="18">
        <v>0</v>
      </c>
      <c r="AL13" s="19">
        <v>3920.6375736222221</v>
      </c>
      <c r="AM13" s="20">
        <v>932059.15910029667</v>
      </c>
      <c r="AN13" s="22">
        <v>1938.3785836440213</v>
      </c>
      <c r="AO13" s="18">
        <v>266303.48433949414</v>
      </c>
      <c r="AP13" s="18">
        <v>0</v>
      </c>
      <c r="AQ13" s="18">
        <v>0</v>
      </c>
      <c r="AR13" s="18">
        <v>0</v>
      </c>
      <c r="AS13" s="18">
        <v>-18620.022963501044</v>
      </c>
      <c r="AT13" s="20">
        <v>249621.8399596372</v>
      </c>
      <c r="AU13" s="20">
        <v>1181680.9990599335</v>
      </c>
      <c r="AV13" s="20">
        <v>2230037.3740907093</v>
      </c>
      <c r="AW13" s="19">
        <v>244273.87514077371</v>
      </c>
      <c r="AX13" s="20">
        <v>2723933.0891911201</v>
      </c>
      <c r="AY13" s="20">
        <v>3655992.248291417</v>
      </c>
      <c r="AZ13" s="19">
        <v>-265429.93590586138</v>
      </c>
      <c r="BA13" s="19">
        <v>-233555.45462955572</v>
      </c>
      <c r="BB13" s="20">
        <v>2224947.6986557026</v>
      </c>
      <c r="BC13" s="20">
        <v>3157006.857756</v>
      </c>
      <c r="BD13" s="21">
        <v>7</v>
      </c>
      <c r="BE13" s="4"/>
      <c r="BF13" s="131">
        <f t="shared" si="0"/>
        <v>1.1948973875373357E-2</v>
      </c>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row>
    <row r="14" spans="1:165" ht="24.75" customHeight="1">
      <c r="A14" s="16" t="s">
        <v>7</v>
      </c>
      <c r="B14" s="17" t="s">
        <v>58</v>
      </c>
      <c r="C14" s="18">
        <v>116.30885453207354</v>
      </c>
      <c r="D14" s="107">
        <v>0.85311702264968148</v>
      </c>
      <c r="E14" s="108">
        <v>0</v>
      </c>
      <c r="F14" s="18">
        <v>0.31803382539261582</v>
      </c>
      <c r="G14" s="18">
        <v>8836.8813538878294</v>
      </c>
      <c r="H14" s="18">
        <v>34.136255373188568</v>
      </c>
      <c r="I14" s="18">
        <v>3314.8352008623683</v>
      </c>
      <c r="J14" s="18">
        <v>15400.265060254505</v>
      </c>
      <c r="K14" s="18">
        <v>491.23930324196266</v>
      </c>
      <c r="L14" s="18">
        <v>32421.325047214352</v>
      </c>
      <c r="M14" s="18">
        <v>4959.2158159269402</v>
      </c>
      <c r="N14" s="18">
        <v>4725.8312510309906</v>
      </c>
      <c r="O14" s="18">
        <v>2095.9141124268681</v>
      </c>
      <c r="P14" s="18">
        <v>11863.746669595093</v>
      </c>
      <c r="Q14" s="18">
        <v>5221.7182024751855</v>
      </c>
      <c r="R14" s="18">
        <v>1785.6878464848494</v>
      </c>
      <c r="S14" s="18">
        <v>15476.958212475261</v>
      </c>
      <c r="T14" s="18">
        <v>37161.679662144066</v>
      </c>
      <c r="U14" s="18">
        <v>4226.2750905249632</v>
      </c>
      <c r="V14" s="18">
        <v>3603.4892269793604</v>
      </c>
      <c r="W14" s="18">
        <v>201032.96104356105</v>
      </c>
      <c r="X14" s="18">
        <v>109.46433577995226</v>
      </c>
      <c r="Y14" s="18">
        <v>1246.5857836783939</v>
      </c>
      <c r="Z14" s="18">
        <v>1951.2968254490079</v>
      </c>
      <c r="AA14" s="18">
        <v>32.551024764570336</v>
      </c>
      <c r="AB14" s="18">
        <v>230.40921429150075</v>
      </c>
      <c r="AC14" s="18">
        <v>105.2516921182919</v>
      </c>
      <c r="AD14" s="18">
        <v>3.63248951894739</v>
      </c>
      <c r="AE14" s="18">
        <v>294.22788550969841</v>
      </c>
      <c r="AF14" s="18">
        <v>6918.747498868368</v>
      </c>
      <c r="AG14" s="18">
        <v>3288.1499789790896</v>
      </c>
      <c r="AH14" s="18">
        <v>110.39573330787016</v>
      </c>
      <c r="AI14" s="18">
        <v>3973.3101254899125</v>
      </c>
      <c r="AJ14" s="18">
        <v>6579.4822619667875</v>
      </c>
      <c r="AK14" s="18">
        <v>383.85148916611985</v>
      </c>
      <c r="AL14" s="19">
        <v>1954.4170094595133</v>
      </c>
      <c r="AM14" s="20">
        <v>379951.41270818689</v>
      </c>
      <c r="AN14" s="22">
        <v>1441.9575379070304</v>
      </c>
      <c r="AO14" s="18">
        <v>17963.212395436774</v>
      </c>
      <c r="AP14" s="18">
        <v>0</v>
      </c>
      <c r="AQ14" s="18">
        <v>0</v>
      </c>
      <c r="AR14" s="18">
        <v>0</v>
      </c>
      <c r="AS14" s="18">
        <v>1715.0109290812397</v>
      </c>
      <c r="AT14" s="20">
        <v>21120.180862425048</v>
      </c>
      <c r="AU14" s="20">
        <v>401071.59357061191</v>
      </c>
      <c r="AV14" s="20">
        <v>185180.93093926468</v>
      </c>
      <c r="AW14" s="19">
        <v>16057.545884742129</v>
      </c>
      <c r="AX14" s="20">
        <v>222358.65768643189</v>
      </c>
      <c r="AY14" s="20">
        <v>602310.07039461867</v>
      </c>
      <c r="AZ14" s="19">
        <v>-238507.36686522374</v>
      </c>
      <c r="BA14" s="19">
        <v>-33003.947060047627</v>
      </c>
      <c r="BB14" s="20">
        <v>-49152.656238839503</v>
      </c>
      <c r="BC14" s="20">
        <v>330798.7564693474</v>
      </c>
      <c r="BD14" s="21">
        <v>8</v>
      </c>
      <c r="BE14" s="4"/>
      <c r="BF14" s="131">
        <f t="shared" si="0"/>
        <v>8.0600505908973716E-4</v>
      </c>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row>
    <row r="15" spans="1:165" ht="24.75" customHeight="1">
      <c r="A15" s="16" t="s">
        <v>8</v>
      </c>
      <c r="B15" s="17" t="s">
        <v>59</v>
      </c>
      <c r="C15" s="18">
        <v>8.533753270286649</v>
      </c>
      <c r="D15" s="107">
        <v>2.2768554580264029</v>
      </c>
      <c r="E15" s="108">
        <v>0</v>
      </c>
      <c r="F15" s="18">
        <v>18.932131424051832</v>
      </c>
      <c r="G15" s="18">
        <v>0</v>
      </c>
      <c r="H15" s="18">
        <v>1.9502755504030589</v>
      </c>
      <c r="I15" s="18">
        <v>9319.5468704275117</v>
      </c>
      <c r="J15" s="18">
        <v>56.113213793041282</v>
      </c>
      <c r="K15" s="18">
        <v>-0.44307897002074442</v>
      </c>
      <c r="L15" s="18">
        <v>1388.7224276848626</v>
      </c>
      <c r="M15" s="18">
        <v>617314.28640377824</v>
      </c>
      <c r="N15" s="18">
        <v>417.87434472333643</v>
      </c>
      <c r="O15" s="18">
        <v>129492.97140652404</v>
      </c>
      <c r="P15" s="18">
        <v>190607.9268391818</v>
      </c>
      <c r="Q15" s="18">
        <v>27087.581198143034</v>
      </c>
      <c r="R15" s="18">
        <v>5316.9597786083978</v>
      </c>
      <c r="S15" s="18">
        <v>3482.4568890962641</v>
      </c>
      <c r="T15" s="18">
        <v>222343.23473481138</v>
      </c>
      <c r="U15" s="18">
        <v>3072.1916631072741</v>
      </c>
      <c r="V15" s="18">
        <v>6279.0117991364932</v>
      </c>
      <c r="W15" s="18">
        <v>94519.969529101669</v>
      </c>
      <c r="X15" s="18">
        <v>0</v>
      </c>
      <c r="Y15" s="18">
        <v>146.45892102835651</v>
      </c>
      <c r="Z15" s="18">
        <v>0</v>
      </c>
      <c r="AA15" s="18">
        <v>0</v>
      </c>
      <c r="AB15" s="18">
        <v>0</v>
      </c>
      <c r="AC15" s="18">
        <v>1224.6296700223581</v>
      </c>
      <c r="AD15" s="18">
        <v>0</v>
      </c>
      <c r="AE15" s="18">
        <v>25.546126107709412</v>
      </c>
      <c r="AF15" s="18">
        <v>0</v>
      </c>
      <c r="AG15" s="18">
        <v>21.570351208080499</v>
      </c>
      <c r="AH15" s="18">
        <v>0.94225148492589605</v>
      </c>
      <c r="AI15" s="18">
        <v>543.56343665798352</v>
      </c>
      <c r="AJ15" s="18">
        <v>130.44531480245723</v>
      </c>
      <c r="AK15" s="18">
        <v>2.2313440847048627</v>
      </c>
      <c r="AL15" s="19">
        <v>2752.4451571339141</v>
      </c>
      <c r="AM15" s="20">
        <v>1315577.9296073806</v>
      </c>
      <c r="AN15" s="22">
        <v>0</v>
      </c>
      <c r="AO15" s="18">
        <v>-37.144957254539548</v>
      </c>
      <c r="AP15" s="18">
        <v>0</v>
      </c>
      <c r="AQ15" s="18">
        <v>-708</v>
      </c>
      <c r="AR15" s="18">
        <v>-8624</v>
      </c>
      <c r="AS15" s="18">
        <v>11774.652420523544</v>
      </c>
      <c r="AT15" s="20">
        <v>2405.5074632690034</v>
      </c>
      <c r="AU15" s="20">
        <v>1317983.4370706494</v>
      </c>
      <c r="AV15" s="20">
        <v>430765.77451517031</v>
      </c>
      <c r="AW15" s="19">
        <v>136757.13592397451</v>
      </c>
      <c r="AX15" s="20">
        <v>569928.41790241376</v>
      </c>
      <c r="AY15" s="20">
        <v>1885506.3475097944</v>
      </c>
      <c r="AZ15" s="19">
        <v>-723155.56150895276</v>
      </c>
      <c r="BA15" s="19">
        <v>-44647.78600084081</v>
      </c>
      <c r="BB15" s="20">
        <v>-197874.92960737972</v>
      </c>
      <c r="BC15" s="20">
        <v>1117703</v>
      </c>
      <c r="BD15" s="21">
        <v>9</v>
      </c>
      <c r="BE15" s="4"/>
      <c r="BF15" s="131">
        <f t="shared" si="0"/>
        <v>-1.6666853794166778E-6</v>
      </c>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row>
    <row r="16" spans="1:165" ht="24.75" customHeight="1">
      <c r="A16" s="16" t="s">
        <v>9</v>
      </c>
      <c r="B16" s="17" t="s">
        <v>60</v>
      </c>
      <c r="C16" s="18">
        <v>0</v>
      </c>
      <c r="D16" s="107">
        <v>0</v>
      </c>
      <c r="E16" s="108">
        <v>0</v>
      </c>
      <c r="F16" s="18">
        <v>0.14456082972391632</v>
      </c>
      <c r="G16" s="18">
        <v>3116.152553364589</v>
      </c>
      <c r="H16" s="18">
        <v>4.4865599916286317E-2</v>
      </c>
      <c r="I16" s="18">
        <v>1795.8557919926216</v>
      </c>
      <c r="J16" s="18">
        <v>13448.180689247005</v>
      </c>
      <c r="K16" s="18">
        <v>20.722736454728594</v>
      </c>
      <c r="L16" s="18">
        <v>1174.7604280905175</v>
      </c>
      <c r="M16" s="18">
        <v>7947.1456834387</v>
      </c>
      <c r="N16" s="18">
        <v>114329.5754070496</v>
      </c>
      <c r="O16" s="18">
        <v>25730.402978125348</v>
      </c>
      <c r="P16" s="18">
        <v>45732.872019114089</v>
      </c>
      <c r="Q16" s="18">
        <v>48045.634269446608</v>
      </c>
      <c r="R16" s="18">
        <v>19635.247534222683</v>
      </c>
      <c r="S16" s="18">
        <v>22371.176576670456</v>
      </c>
      <c r="T16" s="18">
        <v>75024.904133393837</v>
      </c>
      <c r="U16" s="18">
        <v>5301.8396309148493</v>
      </c>
      <c r="V16" s="18">
        <v>17187.732906450943</v>
      </c>
      <c r="W16" s="18">
        <v>29216.530555050504</v>
      </c>
      <c r="X16" s="18">
        <v>215.46796134151967</v>
      </c>
      <c r="Y16" s="18">
        <v>77.477978069763822</v>
      </c>
      <c r="Z16" s="18">
        <v>61.32335565837132</v>
      </c>
      <c r="AA16" s="18">
        <v>0</v>
      </c>
      <c r="AB16" s="18">
        <v>0</v>
      </c>
      <c r="AC16" s="18">
        <v>50.688212692689177</v>
      </c>
      <c r="AD16" s="18">
        <v>7.5388577560196586</v>
      </c>
      <c r="AE16" s="18">
        <v>182.91499014940797</v>
      </c>
      <c r="AF16" s="18">
        <v>277.57728955083604</v>
      </c>
      <c r="AG16" s="18">
        <v>3475.3608074862427</v>
      </c>
      <c r="AH16" s="18">
        <v>28.781852144918936</v>
      </c>
      <c r="AI16" s="18">
        <v>1419.0514094498631</v>
      </c>
      <c r="AJ16" s="18">
        <v>1167.7121972620921</v>
      </c>
      <c r="AK16" s="18">
        <v>84.067396056177742</v>
      </c>
      <c r="AL16" s="19">
        <v>1929.2520704983874</v>
      </c>
      <c r="AM16" s="20">
        <v>439056.13769757288</v>
      </c>
      <c r="AN16" s="22">
        <v>88.165666829245311</v>
      </c>
      <c r="AO16" s="18">
        <v>7768.835855596757</v>
      </c>
      <c r="AP16" s="18">
        <v>0</v>
      </c>
      <c r="AQ16" s="18">
        <v>0</v>
      </c>
      <c r="AR16" s="18">
        <v>-8551</v>
      </c>
      <c r="AS16" s="18">
        <v>9212.3093356309782</v>
      </c>
      <c r="AT16" s="20">
        <v>8518.3108580569806</v>
      </c>
      <c r="AU16" s="20">
        <v>447574.44855562999</v>
      </c>
      <c r="AV16" s="20">
        <v>179749.36220112175</v>
      </c>
      <c r="AW16" s="19">
        <v>60478.918664324978</v>
      </c>
      <c r="AX16" s="20">
        <v>248746.59172350366</v>
      </c>
      <c r="AY16" s="20">
        <v>687802.7294210766</v>
      </c>
      <c r="AZ16" s="19">
        <v>-304126.18293778563</v>
      </c>
      <c r="BA16" s="19">
        <v>-112651.54648329101</v>
      </c>
      <c r="BB16" s="20">
        <v>-168031.13769757294</v>
      </c>
      <c r="BC16" s="20">
        <v>271025</v>
      </c>
      <c r="BD16" s="21">
        <v>10</v>
      </c>
      <c r="BE16" s="4"/>
      <c r="BF16" s="131">
        <f t="shared" si="0"/>
        <v>3.4858581332809985E-4</v>
      </c>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row>
    <row r="17" spans="1:165" ht="24.75" customHeight="1">
      <c r="A17" s="16" t="s">
        <v>10</v>
      </c>
      <c r="B17" s="17" t="s">
        <v>61</v>
      </c>
      <c r="C17" s="18">
        <v>69.518012984973709</v>
      </c>
      <c r="D17" s="107">
        <v>41.687661307886486</v>
      </c>
      <c r="E17" s="108">
        <v>0</v>
      </c>
      <c r="F17" s="18">
        <v>118.77970321946658</v>
      </c>
      <c r="G17" s="18">
        <v>38994.21172884445</v>
      </c>
      <c r="H17" s="18">
        <v>128.40138486444485</v>
      </c>
      <c r="I17" s="18">
        <v>8095.0920421201818</v>
      </c>
      <c r="J17" s="18">
        <v>22720.939900122477</v>
      </c>
      <c r="K17" s="18">
        <v>1515.9873766579267</v>
      </c>
      <c r="L17" s="18">
        <v>2715.9670376175118</v>
      </c>
      <c r="M17" s="18">
        <v>706.72056668828327</v>
      </c>
      <c r="N17" s="18">
        <v>833.76137028078449</v>
      </c>
      <c r="O17" s="18">
        <v>30308.991850705104</v>
      </c>
      <c r="P17" s="18">
        <v>82406.96275084278</v>
      </c>
      <c r="Q17" s="18">
        <v>19051.38490232296</v>
      </c>
      <c r="R17" s="18">
        <v>11764.304940663253</v>
      </c>
      <c r="S17" s="18">
        <v>11049.978861519849</v>
      </c>
      <c r="T17" s="18">
        <v>44917.716726445768</v>
      </c>
      <c r="U17" s="18">
        <v>4059.6916475679991</v>
      </c>
      <c r="V17" s="18">
        <v>12645.87813339459</v>
      </c>
      <c r="W17" s="18">
        <v>376570.91316425178</v>
      </c>
      <c r="X17" s="18">
        <v>1219.6759026800755</v>
      </c>
      <c r="Y17" s="18">
        <v>324.81125506276391</v>
      </c>
      <c r="Z17" s="18">
        <v>12962.853292342215</v>
      </c>
      <c r="AA17" s="18">
        <v>131.70047584749557</v>
      </c>
      <c r="AB17" s="18">
        <v>1551.5484093516072</v>
      </c>
      <c r="AC17" s="18">
        <v>5487.6452458720778</v>
      </c>
      <c r="AD17" s="18">
        <v>679.99920805847819</v>
      </c>
      <c r="AE17" s="18">
        <v>5074.3160949382036</v>
      </c>
      <c r="AF17" s="18">
        <v>464.74546849899866</v>
      </c>
      <c r="AG17" s="18">
        <v>895.39424259163059</v>
      </c>
      <c r="AH17" s="18">
        <v>311.63510892807523</v>
      </c>
      <c r="AI17" s="18">
        <v>5998.7044945704829</v>
      </c>
      <c r="AJ17" s="18">
        <v>7964.8302116339137</v>
      </c>
      <c r="AK17" s="18">
        <v>21.348535296905983</v>
      </c>
      <c r="AL17" s="19">
        <v>1392.4000393276815</v>
      </c>
      <c r="AM17" s="20">
        <v>713198.49774742313</v>
      </c>
      <c r="AN17" s="22">
        <v>1719.2880525611645</v>
      </c>
      <c r="AO17" s="18">
        <v>23838.905092235487</v>
      </c>
      <c r="AP17" s="18">
        <v>6.8495302944546443</v>
      </c>
      <c r="AQ17" s="18">
        <v>114.86472928443095</v>
      </c>
      <c r="AR17" s="18">
        <v>14935.093554693136</v>
      </c>
      <c r="AS17" s="18">
        <v>1603.6608186713868</v>
      </c>
      <c r="AT17" s="20">
        <v>42218.661777740068</v>
      </c>
      <c r="AU17" s="20">
        <v>755417.15952516324</v>
      </c>
      <c r="AV17" s="20">
        <v>365991.12819300004</v>
      </c>
      <c r="AW17" s="19">
        <v>27812.348716449051</v>
      </c>
      <c r="AX17" s="20">
        <v>436022.13868718909</v>
      </c>
      <c r="AY17" s="20">
        <v>1149220.6364346121</v>
      </c>
      <c r="AZ17" s="19">
        <v>-541825.97123585641</v>
      </c>
      <c r="BA17" s="19">
        <v>-43514.665198755822</v>
      </c>
      <c r="BB17" s="20">
        <v>-149318.4977474231</v>
      </c>
      <c r="BC17" s="20">
        <v>563880</v>
      </c>
      <c r="BD17" s="21">
        <v>11</v>
      </c>
      <c r="BE17" s="4"/>
      <c r="BF17" s="131">
        <f t="shared" si="0"/>
        <v>1.0696459900670625E-3</v>
      </c>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row>
    <row r="18" spans="1:165" ht="24.75" customHeight="1">
      <c r="A18" s="16" t="s">
        <v>11</v>
      </c>
      <c r="B18" s="17" t="s">
        <v>62</v>
      </c>
      <c r="C18" s="18">
        <v>0.13089041983455757</v>
      </c>
      <c r="D18" s="107">
        <v>0</v>
      </c>
      <c r="E18" s="108">
        <v>0</v>
      </c>
      <c r="F18" s="18">
        <v>61.982856862616103</v>
      </c>
      <c r="G18" s="18">
        <v>9.2670498863906117E-2</v>
      </c>
      <c r="H18" s="18">
        <v>0</v>
      </c>
      <c r="I18" s="18">
        <v>470.15787012527858</v>
      </c>
      <c r="J18" s="18">
        <v>113.31983902527914</v>
      </c>
      <c r="K18" s="18">
        <v>8.0189676692022882</v>
      </c>
      <c r="L18" s="18">
        <v>1010.3698610634806</v>
      </c>
      <c r="M18" s="18">
        <v>325.50088016291312</v>
      </c>
      <c r="N18" s="18">
        <v>58.697220072378187</v>
      </c>
      <c r="O18" s="18">
        <v>1141.7885085282712</v>
      </c>
      <c r="P18" s="18">
        <v>449451.64933238074</v>
      </c>
      <c r="Q18" s="18">
        <v>8096.3783251672576</v>
      </c>
      <c r="R18" s="18">
        <v>3001.8230194696621</v>
      </c>
      <c r="S18" s="18">
        <v>2679.4891934039197</v>
      </c>
      <c r="T18" s="18">
        <v>38832.323880384691</v>
      </c>
      <c r="U18" s="18">
        <v>2107.5405034318946</v>
      </c>
      <c r="V18" s="18">
        <v>3670.8052599940779</v>
      </c>
      <c r="W18" s="18">
        <v>26296.371384084046</v>
      </c>
      <c r="X18" s="18">
        <v>31.469110222815946</v>
      </c>
      <c r="Y18" s="18">
        <v>1702.2790035791616</v>
      </c>
      <c r="Z18" s="18">
        <v>34.64972612068005</v>
      </c>
      <c r="AA18" s="18">
        <v>0</v>
      </c>
      <c r="AB18" s="18">
        <v>0</v>
      </c>
      <c r="AC18" s="18">
        <v>292.90310616056161</v>
      </c>
      <c r="AD18" s="18">
        <v>11.155553976167456</v>
      </c>
      <c r="AE18" s="18">
        <v>336.58311845848249</v>
      </c>
      <c r="AF18" s="18">
        <v>0</v>
      </c>
      <c r="AG18" s="18">
        <v>0</v>
      </c>
      <c r="AH18" s="18">
        <v>0</v>
      </c>
      <c r="AI18" s="18">
        <v>135154.3931479106</v>
      </c>
      <c r="AJ18" s="18">
        <v>2686.7570474325721</v>
      </c>
      <c r="AK18" s="18">
        <v>4605.2529644432962</v>
      </c>
      <c r="AL18" s="19">
        <v>0</v>
      </c>
      <c r="AM18" s="20">
        <v>682181.8832410489</v>
      </c>
      <c r="AN18" s="22">
        <v>250.10965276755883</v>
      </c>
      <c r="AO18" s="18">
        <v>7251.9603992897428</v>
      </c>
      <c r="AP18" s="18">
        <v>4.0737361589184253</v>
      </c>
      <c r="AQ18" s="18">
        <v>14016.089031029105</v>
      </c>
      <c r="AR18" s="18">
        <v>789578.76047568175</v>
      </c>
      <c r="AS18" s="18">
        <v>4186.4905572442112</v>
      </c>
      <c r="AT18" s="20">
        <v>815287.48385217157</v>
      </c>
      <c r="AU18" s="20">
        <v>1497469.3670932206</v>
      </c>
      <c r="AV18" s="20">
        <v>1275681.0240183098</v>
      </c>
      <c r="AW18" s="19">
        <v>697929.58269114501</v>
      </c>
      <c r="AX18" s="20">
        <v>2788898.0905616274</v>
      </c>
      <c r="AY18" s="20">
        <v>3471079.9738026764</v>
      </c>
      <c r="AZ18" s="19">
        <v>-1085448.7146743254</v>
      </c>
      <c r="BA18" s="19">
        <v>-164458.25912835042</v>
      </c>
      <c r="BB18" s="20">
        <v>1538991.116758951</v>
      </c>
      <c r="BC18" s="20">
        <v>2221173</v>
      </c>
      <c r="BD18" s="21">
        <v>12</v>
      </c>
      <c r="BE18" s="4"/>
      <c r="BF18" s="131">
        <f t="shared" si="0"/>
        <v>3.2539373478826137E-4</v>
      </c>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row>
    <row r="19" spans="1:165" ht="24.75" customHeight="1">
      <c r="A19" s="16" t="s">
        <v>12</v>
      </c>
      <c r="B19" s="17" t="s">
        <v>63</v>
      </c>
      <c r="C19" s="18">
        <v>3.6119387092706035</v>
      </c>
      <c r="D19" s="107">
        <v>70.805088960077015</v>
      </c>
      <c r="E19" s="108">
        <v>0</v>
      </c>
      <c r="F19" s="18">
        <v>0.57824331889566527</v>
      </c>
      <c r="G19" s="18">
        <v>5.0968774375148342</v>
      </c>
      <c r="H19" s="18">
        <v>0</v>
      </c>
      <c r="I19" s="18">
        <v>76.471200690136456</v>
      </c>
      <c r="J19" s="18">
        <v>140.75189447582167</v>
      </c>
      <c r="K19" s="18">
        <v>0</v>
      </c>
      <c r="L19" s="18">
        <v>0.5474488536283344</v>
      </c>
      <c r="M19" s="18">
        <v>0</v>
      </c>
      <c r="N19" s="18">
        <v>51.842594764672413</v>
      </c>
      <c r="O19" s="18">
        <v>290.12898046539664</v>
      </c>
      <c r="P19" s="18">
        <v>54749.736029138359</v>
      </c>
      <c r="Q19" s="18">
        <v>61751.831511549324</v>
      </c>
      <c r="R19" s="18">
        <v>17114.099667188722</v>
      </c>
      <c r="S19" s="18">
        <v>18468.286412279744</v>
      </c>
      <c r="T19" s="18">
        <v>107978.94744751224</v>
      </c>
      <c r="U19" s="18">
        <v>3839.0196948646067</v>
      </c>
      <c r="V19" s="18">
        <v>938.58925108198616</v>
      </c>
      <c r="W19" s="18">
        <v>32460.917716670305</v>
      </c>
      <c r="X19" s="18">
        <v>6.6100793612275641</v>
      </c>
      <c r="Y19" s="18">
        <v>34.025394281583758</v>
      </c>
      <c r="Z19" s="18">
        <v>1245.4093727893037</v>
      </c>
      <c r="AA19" s="18">
        <v>10.23032206886497</v>
      </c>
      <c r="AB19" s="18">
        <v>51.154647448262587</v>
      </c>
      <c r="AC19" s="18">
        <v>539.52872954978477</v>
      </c>
      <c r="AD19" s="18">
        <v>146.32320863040931</v>
      </c>
      <c r="AE19" s="18">
        <v>1935.991006523682</v>
      </c>
      <c r="AF19" s="18">
        <v>964.12604654360075</v>
      </c>
      <c r="AG19" s="18">
        <v>161.99960360459912</v>
      </c>
      <c r="AH19" s="18">
        <v>0</v>
      </c>
      <c r="AI19" s="18">
        <v>32062.190823836823</v>
      </c>
      <c r="AJ19" s="18">
        <v>687.61213814746645</v>
      </c>
      <c r="AK19" s="18">
        <v>0</v>
      </c>
      <c r="AL19" s="19">
        <v>452.30981956558674</v>
      </c>
      <c r="AM19" s="20">
        <v>336238.77319031185</v>
      </c>
      <c r="AN19" s="22">
        <v>4133.139703661599</v>
      </c>
      <c r="AO19" s="18">
        <v>192564.30599292857</v>
      </c>
      <c r="AP19" s="18">
        <v>0</v>
      </c>
      <c r="AQ19" s="18">
        <v>15838.249798949471</v>
      </c>
      <c r="AR19" s="18">
        <v>249512.84881683276</v>
      </c>
      <c r="AS19" s="18">
        <v>3282.2281720281444</v>
      </c>
      <c r="AT19" s="20">
        <v>465330.77248440043</v>
      </c>
      <c r="AU19" s="20">
        <v>801569.5456747124</v>
      </c>
      <c r="AV19" s="20">
        <v>592784.28460543999</v>
      </c>
      <c r="AW19" s="19">
        <v>143289.44575047807</v>
      </c>
      <c r="AX19" s="20">
        <v>1201404.5028403185</v>
      </c>
      <c r="AY19" s="20">
        <v>1537643.2760306306</v>
      </c>
      <c r="AZ19" s="19">
        <v>-561663.20563787082</v>
      </c>
      <c r="BA19" s="19">
        <v>-157842.07039275969</v>
      </c>
      <c r="BB19" s="20">
        <v>481899.22680968815</v>
      </c>
      <c r="BC19" s="20">
        <v>818138</v>
      </c>
      <c r="BD19" s="21">
        <v>13</v>
      </c>
      <c r="BE19" s="4"/>
      <c r="BF19" s="131">
        <f t="shared" si="0"/>
        <v>8.6403145168974516E-3</v>
      </c>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row>
    <row r="20" spans="1:165" ht="24.75" customHeight="1">
      <c r="A20" s="16" t="s">
        <v>13</v>
      </c>
      <c r="B20" s="17" t="s">
        <v>64</v>
      </c>
      <c r="C20" s="18">
        <v>1.8935496986482334</v>
      </c>
      <c r="D20" s="107">
        <v>0.36399013912696015</v>
      </c>
      <c r="E20" s="108">
        <v>0</v>
      </c>
      <c r="F20" s="18">
        <v>0.28422720751857217</v>
      </c>
      <c r="G20" s="18">
        <v>11.298989662399542</v>
      </c>
      <c r="H20" s="18">
        <v>1.2100831901655564</v>
      </c>
      <c r="I20" s="18">
        <v>5.5560379240794306</v>
      </c>
      <c r="J20" s="18">
        <v>115.12935456072643</v>
      </c>
      <c r="K20" s="18">
        <v>7.2613114608398917</v>
      </c>
      <c r="L20" s="18">
        <v>8.3290117059153932</v>
      </c>
      <c r="M20" s="18">
        <v>5.2806448924860652</v>
      </c>
      <c r="N20" s="18">
        <v>3.3373486413361912</v>
      </c>
      <c r="O20" s="18">
        <v>15.011146492589152</v>
      </c>
      <c r="P20" s="18">
        <v>1164.6578531692608</v>
      </c>
      <c r="Q20" s="18">
        <v>110.70804131207508</v>
      </c>
      <c r="R20" s="18">
        <v>23989.713686440831</v>
      </c>
      <c r="S20" s="18">
        <v>102.34409511598963</v>
      </c>
      <c r="T20" s="18">
        <v>43771.69472618225</v>
      </c>
      <c r="U20" s="18">
        <v>5.04322635098573</v>
      </c>
      <c r="V20" s="18">
        <v>47.415669443942662</v>
      </c>
      <c r="W20" s="18">
        <v>5911.2691142429658</v>
      </c>
      <c r="X20" s="18">
        <v>17.146594944924129</v>
      </c>
      <c r="Y20" s="18">
        <v>21.399450953478798</v>
      </c>
      <c r="Z20" s="18">
        <v>643.80992488404138</v>
      </c>
      <c r="AA20" s="18">
        <v>130.23684010159255</v>
      </c>
      <c r="AB20" s="18">
        <v>127.86636513958061</v>
      </c>
      <c r="AC20" s="18">
        <v>212.42155519722743</v>
      </c>
      <c r="AD20" s="18">
        <v>466.0670076321332</v>
      </c>
      <c r="AE20" s="18">
        <v>2185.3357653682119</v>
      </c>
      <c r="AF20" s="18">
        <v>226.06104748045709</v>
      </c>
      <c r="AG20" s="18">
        <v>55.21053173511627</v>
      </c>
      <c r="AH20" s="18">
        <v>15.16124609690749</v>
      </c>
      <c r="AI20" s="18">
        <v>9550.4210942824539</v>
      </c>
      <c r="AJ20" s="18">
        <v>432.68410782317744</v>
      </c>
      <c r="AK20" s="18">
        <v>0</v>
      </c>
      <c r="AL20" s="19">
        <v>0</v>
      </c>
      <c r="AM20" s="20">
        <v>89361.623639473415</v>
      </c>
      <c r="AN20" s="22">
        <v>74123.385256788941</v>
      </c>
      <c r="AO20" s="18">
        <v>301229.68061978603</v>
      </c>
      <c r="AP20" s="18">
        <v>0</v>
      </c>
      <c r="AQ20" s="18">
        <v>15152.618346433113</v>
      </c>
      <c r="AR20" s="18">
        <v>302387.93036474613</v>
      </c>
      <c r="AS20" s="18">
        <v>-10551.030572194606</v>
      </c>
      <c r="AT20" s="20">
        <v>682342.58401555964</v>
      </c>
      <c r="AU20" s="20">
        <v>771704.20765503298</v>
      </c>
      <c r="AV20" s="20">
        <v>577639.74765100924</v>
      </c>
      <c r="AW20" s="19">
        <v>203655.82413417698</v>
      </c>
      <c r="AX20" s="20">
        <v>1463638.1558007458</v>
      </c>
      <c r="AY20" s="20">
        <v>1552999.7794402193</v>
      </c>
      <c r="AZ20" s="19">
        <v>-436543.73185855901</v>
      </c>
      <c r="BA20" s="19">
        <v>-299457.08824757213</v>
      </c>
      <c r="BB20" s="20">
        <v>727637.33569461456</v>
      </c>
      <c r="BC20" s="20">
        <v>816998.95933408802</v>
      </c>
      <c r="BD20" s="21">
        <v>14</v>
      </c>
      <c r="BE20" s="4"/>
      <c r="BF20" s="131">
        <f t="shared" si="0"/>
        <v>1.35161039786631E-2</v>
      </c>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row>
    <row r="21" spans="1:165" ht="24.75" customHeight="1">
      <c r="A21" s="16" t="s">
        <v>14</v>
      </c>
      <c r="B21" s="17" t="s">
        <v>65</v>
      </c>
      <c r="C21" s="18">
        <v>0</v>
      </c>
      <c r="D21" s="107">
        <v>0.13136711935390394</v>
      </c>
      <c r="E21" s="108">
        <v>0</v>
      </c>
      <c r="F21" s="18">
        <v>0</v>
      </c>
      <c r="G21" s="18">
        <v>5.3499500126892254</v>
      </c>
      <c r="H21" s="18">
        <v>1.9227677566637714E-2</v>
      </c>
      <c r="I21" s="18">
        <v>3.5523512639089625</v>
      </c>
      <c r="J21" s="18">
        <v>19.857226181966464</v>
      </c>
      <c r="K21" s="18">
        <v>2.9524787976394311</v>
      </c>
      <c r="L21" s="18">
        <v>0.1920701168614356</v>
      </c>
      <c r="M21" s="18">
        <v>1.8782253127290414</v>
      </c>
      <c r="N21" s="18">
        <v>120.18135069235947</v>
      </c>
      <c r="O21" s="18">
        <v>1946.0590584771339</v>
      </c>
      <c r="P21" s="18">
        <v>59632.919067979841</v>
      </c>
      <c r="Q21" s="18">
        <v>110737.53232526482</v>
      </c>
      <c r="R21" s="18">
        <v>255921.85823002859</v>
      </c>
      <c r="S21" s="18">
        <v>229548.31171081337</v>
      </c>
      <c r="T21" s="18">
        <v>24515.017106254181</v>
      </c>
      <c r="U21" s="18">
        <v>32436.552851711309</v>
      </c>
      <c r="V21" s="18">
        <v>5678.6389076790774</v>
      </c>
      <c r="W21" s="18">
        <v>1160.7287157263252</v>
      </c>
      <c r="X21" s="18">
        <v>17.704319847789172</v>
      </c>
      <c r="Y21" s="18">
        <v>4.1827655900248928</v>
      </c>
      <c r="Z21" s="18">
        <v>239.14311857206607</v>
      </c>
      <c r="AA21" s="18">
        <v>123.31147949778884</v>
      </c>
      <c r="AB21" s="18">
        <v>0</v>
      </c>
      <c r="AC21" s="18">
        <v>4.2674392655275248</v>
      </c>
      <c r="AD21" s="18">
        <v>3562.6455914066032</v>
      </c>
      <c r="AE21" s="18">
        <v>3763.8824287939979</v>
      </c>
      <c r="AF21" s="18">
        <v>9165.3868158867426</v>
      </c>
      <c r="AG21" s="18">
        <v>3.4708192932264921</v>
      </c>
      <c r="AH21" s="18">
        <v>0</v>
      </c>
      <c r="AI21" s="18">
        <v>55070.864376535763</v>
      </c>
      <c r="AJ21" s="18">
        <v>2.9049417959036923</v>
      </c>
      <c r="AK21" s="18">
        <v>2449.9554984090569</v>
      </c>
      <c r="AL21" s="19">
        <v>0</v>
      </c>
      <c r="AM21" s="20">
        <v>796139.45181600412</v>
      </c>
      <c r="AN21" s="22">
        <v>177.13702513082058</v>
      </c>
      <c r="AO21" s="18">
        <v>20139.842715534585</v>
      </c>
      <c r="AP21" s="18">
        <v>0</v>
      </c>
      <c r="AQ21" s="18">
        <v>0</v>
      </c>
      <c r="AR21" s="18">
        <v>0</v>
      </c>
      <c r="AS21" s="18">
        <v>186.85711162369989</v>
      </c>
      <c r="AT21" s="20">
        <v>20503.836852289107</v>
      </c>
      <c r="AU21" s="20">
        <v>816643.28866829327</v>
      </c>
      <c r="AV21" s="20">
        <v>440442.31112426508</v>
      </c>
      <c r="AW21" s="19">
        <v>251092.19491399979</v>
      </c>
      <c r="AX21" s="20">
        <v>712038.34289055411</v>
      </c>
      <c r="AY21" s="20">
        <v>1508177.7947065581</v>
      </c>
      <c r="AZ21" s="19">
        <v>-476884.69854761718</v>
      </c>
      <c r="BA21" s="19">
        <v>-232046.09615894096</v>
      </c>
      <c r="BB21" s="20">
        <v>3107.5481839958811</v>
      </c>
      <c r="BC21" s="20">
        <v>799247</v>
      </c>
      <c r="BD21" s="21">
        <v>15</v>
      </c>
      <c r="BE21" s="4"/>
      <c r="BF21" s="131">
        <f t="shared" si="0"/>
        <v>9.0366994280578208E-4</v>
      </c>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row>
    <row r="22" spans="1:165" ht="24.75" customHeight="1">
      <c r="A22" s="16" t="s">
        <v>15</v>
      </c>
      <c r="B22" s="17" t="s">
        <v>66</v>
      </c>
      <c r="C22" s="18">
        <v>0</v>
      </c>
      <c r="D22" s="107">
        <v>1264.0106600315698</v>
      </c>
      <c r="E22" s="108">
        <v>0</v>
      </c>
      <c r="F22" s="18">
        <v>1.1564866377913305</v>
      </c>
      <c r="G22" s="18">
        <v>0</v>
      </c>
      <c r="H22" s="18">
        <v>0</v>
      </c>
      <c r="I22" s="18">
        <v>0</v>
      </c>
      <c r="J22" s="18">
        <v>0</v>
      </c>
      <c r="K22" s="18">
        <v>0</v>
      </c>
      <c r="L22" s="18">
        <v>0</v>
      </c>
      <c r="M22" s="18">
        <v>0</v>
      </c>
      <c r="N22" s="18">
        <v>0</v>
      </c>
      <c r="O22" s="18">
        <v>0</v>
      </c>
      <c r="P22" s="18">
        <v>328.91854367298754</v>
      </c>
      <c r="Q22" s="18">
        <v>0</v>
      </c>
      <c r="R22" s="18">
        <v>0</v>
      </c>
      <c r="S22" s="18">
        <v>0</v>
      </c>
      <c r="T22" s="18">
        <v>2160792.368322521</v>
      </c>
      <c r="U22" s="18">
        <v>0</v>
      </c>
      <c r="V22" s="18">
        <v>0</v>
      </c>
      <c r="W22" s="18">
        <v>0</v>
      </c>
      <c r="X22" s="18">
        <v>0</v>
      </c>
      <c r="Y22" s="18">
        <v>0</v>
      </c>
      <c r="Z22" s="18">
        <v>0</v>
      </c>
      <c r="AA22" s="18">
        <v>0</v>
      </c>
      <c r="AB22" s="18">
        <v>0</v>
      </c>
      <c r="AC22" s="18">
        <v>47299.668313602728</v>
      </c>
      <c r="AD22" s="18">
        <v>0</v>
      </c>
      <c r="AE22" s="18">
        <v>20960.115592963248</v>
      </c>
      <c r="AF22" s="18">
        <v>173.10164736814875</v>
      </c>
      <c r="AG22" s="18">
        <v>0</v>
      </c>
      <c r="AH22" s="18">
        <v>0</v>
      </c>
      <c r="AI22" s="18">
        <v>103649.69274732542</v>
      </c>
      <c r="AJ22" s="18">
        <v>270.26923923894708</v>
      </c>
      <c r="AK22" s="18">
        <v>0</v>
      </c>
      <c r="AL22" s="19">
        <v>0</v>
      </c>
      <c r="AM22" s="20">
        <v>2334739.3015533611</v>
      </c>
      <c r="AN22" s="22">
        <v>0</v>
      </c>
      <c r="AO22" s="18">
        <v>396362.39350899094</v>
      </c>
      <c r="AP22" s="18">
        <v>0</v>
      </c>
      <c r="AQ22" s="18">
        <v>8248.6897296460957</v>
      </c>
      <c r="AR22" s="18">
        <v>390069.38461661234</v>
      </c>
      <c r="AS22" s="18">
        <v>45654.918004821287</v>
      </c>
      <c r="AT22" s="20">
        <v>840335.38586007035</v>
      </c>
      <c r="AU22" s="20">
        <v>3175074.6874134326</v>
      </c>
      <c r="AV22" s="20">
        <v>2425548.2508867481</v>
      </c>
      <c r="AW22" s="19">
        <v>778672.84632877551</v>
      </c>
      <c r="AX22" s="20">
        <v>4044556.483075595</v>
      </c>
      <c r="AY22" s="20">
        <v>6379295.7846289556</v>
      </c>
      <c r="AZ22" s="19">
        <v>-1693054.5235089357</v>
      </c>
      <c r="BA22" s="19">
        <v>-176933.2534134849</v>
      </c>
      <c r="BB22" s="20">
        <v>2174568.7061531739</v>
      </c>
      <c r="BC22" s="20">
        <v>4509308.007706535</v>
      </c>
      <c r="BD22" s="21">
        <v>16</v>
      </c>
      <c r="BE22" s="4"/>
      <c r="BF22" s="131">
        <f t="shared" si="0"/>
        <v>1.7784686133440111E-2</v>
      </c>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row>
    <row r="23" spans="1:165" ht="24.75" customHeight="1">
      <c r="A23" s="16" t="s">
        <v>16</v>
      </c>
      <c r="B23" s="17" t="s">
        <v>67</v>
      </c>
      <c r="C23" s="18">
        <v>204.54044236538161</v>
      </c>
      <c r="D23" s="107">
        <v>3.2636723400877685E-2</v>
      </c>
      <c r="E23" s="108">
        <v>0</v>
      </c>
      <c r="F23" s="18">
        <v>9.7853855248771299E-2</v>
      </c>
      <c r="G23" s="18">
        <v>5.6777678124670139</v>
      </c>
      <c r="H23" s="18">
        <v>0.8209279918796718</v>
      </c>
      <c r="I23" s="18">
        <v>18.315112167799541</v>
      </c>
      <c r="J23" s="18">
        <v>49.414204071381135</v>
      </c>
      <c r="K23" s="18">
        <v>0.90607442964216922</v>
      </c>
      <c r="L23" s="18">
        <v>5.4922029684449525</v>
      </c>
      <c r="M23" s="18">
        <v>3.1752475088831202</v>
      </c>
      <c r="N23" s="18">
        <v>2.1582471676804733</v>
      </c>
      <c r="O23" s="18">
        <v>16.037962822372201</v>
      </c>
      <c r="P23" s="18">
        <v>13937.841265521125</v>
      </c>
      <c r="Q23" s="18">
        <v>867.07139737879243</v>
      </c>
      <c r="R23" s="18">
        <v>826.37115682512899</v>
      </c>
      <c r="S23" s="18">
        <v>154.84687600481442</v>
      </c>
      <c r="T23" s="18">
        <v>2505.2438929734299</v>
      </c>
      <c r="U23" s="18">
        <v>2518.6922100589354</v>
      </c>
      <c r="V23" s="18">
        <v>848.69462391578577</v>
      </c>
      <c r="W23" s="18">
        <v>413.23587068244905</v>
      </c>
      <c r="X23" s="18">
        <v>0</v>
      </c>
      <c r="Y23" s="18">
        <v>41.622714904030587</v>
      </c>
      <c r="Z23" s="18">
        <v>5453.8428530919746</v>
      </c>
      <c r="AA23" s="18">
        <v>140.14057425364115</v>
      </c>
      <c r="AB23" s="18">
        <v>24.640762019873399</v>
      </c>
      <c r="AC23" s="18">
        <v>91.293670502645313</v>
      </c>
      <c r="AD23" s="18">
        <v>972.31859713249946</v>
      </c>
      <c r="AE23" s="18">
        <v>1017.752874836517</v>
      </c>
      <c r="AF23" s="18">
        <v>55.580001845208301</v>
      </c>
      <c r="AG23" s="18">
        <v>25113.415250616796</v>
      </c>
      <c r="AH23" s="18">
        <v>4.5577441923128283</v>
      </c>
      <c r="AI23" s="18">
        <v>3357.2226780786923</v>
      </c>
      <c r="AJ23" s="18">
        <v>1196.3752300431424</v>
      </c>
      <c r="AK23" s="18">
        <v>0</v>
      </c>
      <c r="AL23" s="19">
        <v>0</v>
      </c>
      <c r="AM23" s="20">
        <v>59847.428924762375</v>
      </c>
      <c r="AN23" s="22">
        <v>966.31182227797535</v>
      </c>
      <c r="AO23" s="18">
        <v>87897.723205133792</v>
      </c>
      <c r="AP23" s="18">
        <v>1.7700782104681025</v>
      </c>
      <c r="AQ23" s="18">
        <v>7159.3685992004657</v>
      </c>
      <c r="AR23" s="18">
        <v>123142.60267916875</v>
      </c>
      <c r="AS23" s="18">
        <v>-402.9497107498438</v>
      </c>
      <c r="AT23" s="20">
        <v>218764.82667324159</v>
      </c>
      <c r="AU23" s="20">
        <v>278612.25559800398</v>
      </c>
      <c r="AV23" s="20">
        <v>142411.12420844036</v>
      </c>
      <c r="AW23" s="19">
        <v>37630.394269694094</v>
      </c>
      <c r="AX23" s="20">
        <v>398806.3451513761</v>
      </c>
      <c r="AY23" s="20">
        <v>458653.77407613851</v>
      </c>
      <c r="AZ23" s="19">
        <v>-149470.67278282589</v>
      </c>
      <c r="BA23" s="19">
        <v>-115316.24660057397</v>
      </c>
      <c r="BB23" s="20">
        <v>134019.42576797621</v>
      </c>
      <c r="BC23" s="20">
        <v>193866.85469273859</v>
      </c>
      <c r="BD23" s="21">
        <v>17</v>
      </c>
      <c r="BE23" s="4"/>
      <c r="BF23" s="131">
        <f t="shared" si="0"/>
        <v>3.9439498919360523E-3</v>
      </c>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row>
    <row r="24" spans="1:165" ht="24.75" customHeight="1">
      <c r="A24" s="16" t="s">
        <v>17</v>
      </c>
      <c r="B24" s="17" t="s">
        <v>68</v>
      </c>
      <c r="C24" s="18">
        <v>1078.4692604053016</v>
      </c>
      <c r="D24" s="107">
        <v>457.88944304570413</v>
      </c>
      <c r="E24" s="108">
        <v>0</v>
      </c>
      <c r="F24" s="18">
        <v>70.963863094138347</v>
      </c>
      <c r="G24" s="18">
        <v>59527.187436600441</v>
      </c>
      <c r="H24" s="18">
        <v>1966.4450091290148</v>
      </c>
      <c r="I24" s="18">
        <v>10544.118798413068</v>
      </c>
      <c r="J24" s="18">
        <v>63998.309676822428</v>
      </c>
      <c r="K24" s="18">
        <v>1483.9708851812975</v>
      </c>
      <c r="L24" s="18">
        <v>5536.7202616455161</v>
      </c>
      <c r="M24" s="18">
        <v>9339.8172171249644</v>
      </c>
      <c r="N24" s="18">
        <v>9657.6286240262962</v>
      </c>
      <c r="O24" s="18">
        <v>4409.6634143639385</v>
      </c>
      <c r="P24" s="18">
        <v>52665.890107319101</v>
      </c>
      <c r="Q24" s="18">
        <v>34684.648605734576</v>
      </c>
      <c r="R24" s="18">
        <v>36338.15159020108</v>
      </c>
      <c r="S24" s="18">
        <v>32260.842657931924</v>
      </c>
      <c r="T24" s="18">
        <v>161970.88977631897</v>
      </c>
      <c r="U24" s="18">
        <v>6425.5238551694783</v>
      </c>
      <c r="V24" s="18">
        <v>178223.64267910307</v>
      </c>
      <c r="W24" s="18">
        <v>58771.624931161619</v>
      </c>
      <c r="X24" s="18">
        <v>15802.162275496974</v>
      </c>
      <c r="Y24" s="18">
        <v>15801.116165605403</v>
      </c>
      <c r="Z24" s="18">
        <v>59065.128268992674</v>
      </c>
      <c r="AA24" s="18">
        <v>42096.572760515774</v>
      </c>
      <c r="AB24" s="18">
        <v>2573.1702738309446</v>
      </c>
      <c r="AC24" s="18">
        <v>13865.590716603429</v>
      </c>
      <c r="AD24" s="18">
        <v>41369.034978738848</v>
      </c>
      <c r="AE24" s="18">
        <v>31067.913248574012</v>
      </c>
      <c r="AF24" s="18">
        <v>120821.15933568224</v>
      </c>
      <c r="AG24" s="18">
        <v>18064.124357012493</v>
      </c>
      <c r="AH24" s="18">
        <v>9498.1414941662351</v>
      </c>
      <c r="AI24" s="18">
        <v>62568.089290829521</v>
      </c>
      <c r="AJ24" s="18">
        <v>32995.783336100052</v>
      </c>
      <c r="AK24" s="18">
        <v>15212.218450773802</v>
      </c>
      <c r="AL24" s="19">
        <v>2964.4298096207394</v>
      </c>
      <c r="AM24" s="20">
        <v>1213177.0328553356</v>
      </c>
      <c r="AN24" s="22">
        <v>14127.627319132473</v>
      </c>
      <c r="AO24" s="18">
        <v>280649.29608500656</v>
      </c>
      <c r="AP24" s="18">
        <v>144.1462427169424</v>
      </c>
      <c r="AQ24" s="18">
        <v>5057.9375648662526</v>
      </c>
      <c r="AR24" s="18">
        <v>56452.98998638567</v>
      </c>
      <c r="AS24" s="18">
        <v>3707.2103818499363</v>
      </c>
      <c r="AT24" s="20">
        <v>360139.20757995773</v>
      </c>
      <c r="AU24" s="20">
        <v>1573316.2404352932</v>
      </c>
      <c r="AV24" s="20">
        <v>664018.22867418476</v>
      </c>
      <c r="AW24" s="19">
        <v>80041.789466898772</v>
      </c>
      <c r="AX24" s="20">
        <v>1104199.2257210414</v>
      </c>
      <c r="AY24" s="20">
        <v>2317376.2585763768</v>
      </c>
      <c r="AZ24" s="19">
        <v>-1015097.7801272485</v>
      </c>
      <c r="BA24" s="19">
        <v>-245977.8908791182</v>
      </c>
      <c r="BB24" s="20">
        <v>-156876.44528532538</v>
      </c>
      <c r="BC24" s="20">
        <v>1056300.5875700095</v>
      </c>
      <c r="BD24" s="21">
        <v>18</v>
      </c>
      <c r="BE24" s="4"/>
      <c r="BF24" s="131">
        <f t="shared" si="0"/>
        <v>1.2592667029420196E-2</v>
      </c>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row>
    <row r="25" spans="1:165" ht="24.75" customHeight="1">
      <c r="A25" s="16" t="s">
        <v>18</v>
      </c>
      <c r="B25" s="17" t="s">
        <v>69</v>
      </c>
      <c r="C25" s="18">
        <v>283.66697995852115</v>
      </c>
      <c r="D25" s="107">
        <v>8.3338356025976346</v>
      </c>
      <c r="E25" s="108">
        <v>0</v>
      </c>
      <c r="F25" s="18">
        <v>42.214158563003771</v>
      </c>
      <c r="G25" s="18">
        <v>1986.3511728272431</v>
      </c>
      <c r="H25" s="18">
        <v>121.64423746326148</v>
      </c>
      <c r="I25" s="18">
        <v>1334.8754520899638</v>
      </c>
      <c r="J25" s="18">
        <v>8442.5495497277952</v>
      </c>
      <c r="K25" s="18">
        <v>1061.1801438369255</v>
      </c>
      <c r="L25" s="18">
        <v>1451.2646114069641</v>
      </c>
      <c r="M25" s="18">
        <v>3433.3128845532119</v>
      </c>
      <c r="N25" s="18">
        <v>653.41802788239454</v>
      </c>
      <c r="O25" s="18">
        <v>2018.1574276997289</v>
      </c>
      <c r="P25" s="18">
        <v>3590.036370534976</v>
      </c>
      <c r="Q25" s="18">
        <v>1530.8180532127667</v>
      </c>
      <c r="R25" s="18">
        <v>1232.7195644927999</v>
      </c>
      <c r="S25" s="18">
        <v>1682.6158783250785</v>
      </c>
      <c r="T25" s="18">
        <v>3378.1002999876355</v>
      </c>
      <c r="U25" s="18">
        <v>446.23059340342502</v>
      </c>
      <c r="V25" s="18">
        <v>2066.2595154823543</v>
      </c>
      <c r="W25" s="18">
        <v>3846.1307637112382</v>
      </c>
      <c r="X25" s="18">
        <v>38667.972938013401</v>
      </c>
      <c r="Y25" s="18">
        <v>7380.5625527412139</v>
      </c>
      <c r="Z25" s="18">
        <v>15810.681388655838</v>
      </c>
      <c r="AA25" s="18">
        <v>4139.0667067906361</v>
      </c>
      <c r="AB25" s="18">
        <v>140797.23448258301</v>
      </c>
      <c r="AC25" s="18">
        <v>20376.45437263462</v>
      </c>
      <c r="AD25" s="18">
        <v>6973.4940954504382</v>
      </c>
      <c r="AE25" s="18">
        <v>11685.791360334724</v>
      </c>
      <c r="AF25" s="18">
        <v>20470.38277534557</v>
      </c>
      <c r="AG25" s="18">
        <v>8219.9650705441436</v>
      </c>
      <c r="AH25" s="18">
        <v>211.81602538285199</v>
      </c>
      <c r="AI25" s="18">
        <v>4596.0708999508843</v>
      </c>
      <c r="AJ25" s="18">
        <v>9430.736024516691</v>
      </c>
      <c r="AK25" s="18">
        <v>0</v>
      </c>
      <c r="AL25" s="19">
        <v>0</v>
      </c>
      <c r="AM25" s="20">
        <v>327370.10821370577</v>
      </c>
      <c r="AN25" s="22">
        <v>0</v>
      </c>
      <c r="AO25" s="18">
        <v>0</v>
      </c>
      <c r="AP25" s="18">
        <v>0</v>
      </c>
      <c r="AQ25" s="18">
        <v>725501.02527921507</v>
      </c>
      <c r="AR25" s="18">
        <v>2748489.9747207849</v>
      </c>
      <c r="AS25" s="18">
        <v>0</v>
      </c>
      <c r="AT25" s="20">
        <v>3473991</v>
      </c>
      <c r="AU25" s="20">
        <v>3801361.1082137059</v>
      </c>
      <c r="AV25" s="20">
        <v>0</v>
      </c>
      <c r="AW25" s="19">
        <v>0</v>
      </c>
      <c r="AX25" s="20">
        <v>3473991</v>
      </c>
      <c r="AY25" s="20">
        <v>3801361.1082137059</v>
      </c>
      <c r="AZ25" s="19">
        <v>0</v>
      </c>
      <c r="BA25" s="19">
        <v>0</v>
      </c>
      <c r="BB25" s="20">
        <v>3473991</v>
      </c>
      <c r="BC25" s="20">
        <v>3801361.1082137059</v>
      </c>
      <c r="BD25" s="21">
        <v>19</v>
      </c>
      <c r="BE25" s="4"/>
      <c r="BF25" s="131">
        <f t="shared" si="0"/>
        <v>0</v>
      </c>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row>
    <row r="26" spans="1:165" ht="24.75" customHeight="1">
      <c r="A26" s="16" t="s">
        <v>19</v>
      </c>
      <c r="B26" s="17" t="s">
        <v>70</v>
      </c>
      <c r="C26" s="18">
        <v>787.67934628407784</v>
      </c>
      <c r="D26" s="107">
        <v>24.978770524479522</v>
      </c>
      <c r="E26" s="108">
        <v>0</v>
      </c>
      <c r="F26" s="18">
        <v>174.80516429852321</v>
      </c>
      <c r="G26" s="18">
        <v>25991.369776351163</v>
      </c>
      <c r="H26" s="18">
        <v>780.57040338897878</v>
      </c>
      <c r="I26" s="18">
        <v>4657.0866872582283</v>
      </c>
      <c r="J26" s="18">
        <v>62509.33538819079</v>
      </c>
      <c r="K26" s="18">
        <v>24779.249353520012</v>
      </c>
      <c r="L26" s="18">
        <v>8119.0850383013176</v>
      </c>
      <c r="M26" s="18">
        <v>32531.712248511692</v>
      </c>
      <c r="N26" s="18">
        <v>6594.9137055789661</v>
      </c>
      <c r="O26" s="18">
        <v>9529.7171583848012</v>
      </c>
      <c r="P26" s="18">
        <v>21306.441107566716</v>
      </c>
      <c r="Q26" s="18">
        <v>7902.3307300776769</v>
      </c>
      <c r="R26" s="18">
        <v>5726.4714431305138</v>
      </c>
      <c r="S26" s="18">
        <v>21150.661976203501</v>
      </c>
      <c r="T26" s="18">
        <v>42261.264771580325</v>
      </c>
      <c r="U26" s="18">
        <v>1862.4698396162423</v>
      </c>
      <c r="V26" s="18">
        <v>15367.482459398687</v>
      </c>
      <c r="W26" s="18">
        <v>13983.82852091351</v>
      </c>
      <c r="X26" s="18">
        <v>42314.038620660314</v>
      </c>
      <c r="Y26" s="18">
        <v>24517.897993899951</v>
      </c>
      <c r="Z26" s="18">
        <v>106791.92325392779</v>
      </c>
      <c r="AA26" s="18">
        <v>6519.9862327390802</v>
      </c>
      <c r="AB26" s="18">
        <v>15021.228590204639</v>
      </c>
      <c r="AC26" s="18">
        <v>55158.861397738976</v>
      </c>
      <c r="AD26" s="18">
        <v>20153.25454525464</v>
      </c>
      <c r="AE26" s="18">
        <v>16208.309954220254</v>
      </c>
      <c r="AF26" s="18">
        <v>90865.247821248282</v>
      </c>
      <c r="AG26" s="18">
        <v>35347.86440285141</v>
      </c>
      <c r="AH26" s="18">
        <v>743.33773978378235</v>
      </c>
      <c r="AI26" s="18">
        <v>16736.921254624976</v>
      </c>
      <c r="AJ26" s="18">
        <v>79536.767141860502</v>
      </c>
      <c r="AK26" s="18">
        <v>0</v>
      </c>
      <c r="AL26" s="19">
        <v>4108.468408440347</v>
      </c>
      <c r="AM26" s="20">
        <v>820065.56124653528</v>
      </c>
      <c r="AN26" s="22">
        <v>266.45367977768007</v>
      </c>
      <c r="AO26" s="18">
        <v>491019.71818765532</v>
      </c>
      <c r="AP26" s="18">
        <v>0</v>
      </c>
      <c r="AQ26" s="18">
        <v>0</v>
      </c>
      <c r="AR26" s="18">
        <v>0</v>
      </c>
      <c r="AS26" s="18">
        <v>0</v>
      </c>
      <c r="AT26" s="20">
        <v>491286.171867433</v>
      </c>
      <c r="AU26" s="20">
        <v>1311351.7331139683</v>
      </c>
      <c r="AV26" s="20">
        <v>346851.99413176579</v>
      </c>
      <c r="AW26" s="19">
        <v>16</v>
      </c>
      <c r="AX26" s="20">
        <v>838154.1659991988</v>
      </c>
      <c r="AY26" s="20">
        <v>1658219.7272457341</v>
      </c>
      <c r="AZ26" s="19">
        <v>-325103.24846505729</v>
      </c>
      <c r="BA26" s="19">
        <v>-51.052564575638918</v>
      </c>
      <c r="BB26" s="20">
        <v>512999.86496956588</v>
      </c>
      <c r="BC26" s="20">
        <v>1333065.4262161013</v>
      </c>
      <c r="BD26" s="21">
        <v>20</v>
      </c>
      <c r="BE26" s="4"/>
      <c r="BF26" s="131">
        <f t="shared" si="0"/>
        <v>2.2031937732507351E-2</v>
      </c>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row>
    <row r="27" spans="1:165" ht="24.75" customHeight="1">
      <c r="A27" s="16" t="s">
        <v>20</v>
      </c>
      <c r="B27" s="17" t="s">
        <v>71</v>
      </c>
      <c r="C27" s="18">
        <v>187.34991573336487</v>
      </c>
      <c r="D27" s="107">
        <v>3.1445589503981193</v>
      </c>
      <c r="E27" s="108">
        <v>0</v>
      </c>
      <c r="F27" s="18">
        <v>21.938985442764022</v>
      </c>
      <c r="G27" s="18">
        <v>7060.8531843775472</v>
      </c>
      <c r="H27" s="18">
        <v>116.63213728424704</v>
      </c>
      <c r="I27" s="18">
        <v>647.46757034485483</v>
      </c>
      <c r="J27" s="18">
        <v>15777.560487530607</v>
      </c>
      <c r="K27" s="18">
        <v>1495.6913576982288</v>
      </c>
      <c r="L27" s="18">
        <v>1566.4331143478391</v>
      </c>
      <c r="M27" s="18">
        <v>1947.7148578089411</v>
      </c>
      <c r="N27" s="18">
        <v>613.45735551302823</v>
      </c>
      <c r="O27" s="18">
        <v>821.51709935174938</v>
      </c>
      <c r="P27" s="18">
        <v>5043.8517873254204</v>
      </c>
      <c r="Q27" s="18">
        <v>1218.238361355626</v>
      </c>
      <c r="R27" s="18">
        <v>831.46814471883613</v>
      </c>
      <c r="S27" s="18">
        <v>1783.4467079073229</v>
      </c>
      <c r="T27" s="18">
        <v>5828.312036036079</v>
      </c>
      <c r="U27" s="18">
        <v>563.23358745815074</v>
      </c>
      <c r="V27" s="18">
        <v>2661.0353646953195</v>
      </c>
      <c r="W27" s="18">
        <v>8777.3005602260164</v>
      </c>
      <c r="X27" s="18">
        <v>7923.5151980087912</v>
      </c>
      <c r="Y27" s="18">
        <v>4712.6055366300561</v>
      </c>
      <c r="Z27" s="18">
        <v>20016.207112799231</v>
      </c>
      <c r="AA27" s="18">
        <v>5810.2927879378231</v>
      </c>
      <c r="AB27" s="18">
        <v>2020.6183934001053</v>
      </c>
      <c r="AC27" s="18">
        <v>19700.355207008008</v>
      </c>
      <c r="AD27" s="18">
        <v>8868.5193221184436</v>
      </c>
      <c r="AE27" s="18">
        <v>31492.641462627624</v>
      </c>
      <c r="AF27" s="18">
        <v>35421.366213178255</v>
      </c>
      <c r="AG27" s="18">
        <v>29836.540767704675</v>
      </c>
      <c r="AH27" s="18">
        <v>552.29283690864031</v>
      </c>
      <c r="AI27" s="18">
        <v>4593.5891742089461</v>
      </c>
      <c r="AJ27" s="18">
        <v>76252.22058750625</v>
      </c>
      <c r="AK27" s="18">
        <v>0</v>
      </c>
      <c r="AL27" s="19">
        <v>6300.6030369228629</v>
      </c>
      <c r="AM27" s="20">
        <v>310468.01481106598</v>
      </c>
      <c r="AN27" s="22">
        <v>186.80532279877957</v>
      </c>
      <c r="AO27" s="18">
        <v>198767.9127713934</v>
      </c>
      <c r="AP27" s="18">
        <v>57349.19209019038</v>
      </c>
      <c r="AQ27" s="18">
        <v>0</v>
      </c>
      <c r="AR27" s="18">
        <v>0</v>
      </c>
      <c r="AS27" s="18">
        <v>0</v>
      </c>
      <c r="AT27" s="20">
        <v>256303.91018438255</v>
      </c>
      <c r="AU27" s="20">
        <v>566771.92499544844</v>
      </c>
      <c r="AV27" s="20">
        <v>18640.19221761038</v>
      </c>
      <c r="AW27" s="19">
        <v>5</v>
      </c>
      <c r="AX27" s="20">
        <v>274949.10240199295</v>
      </c>
      <c r="AY27" s="20">
        <v>585417.11721305887</v>
      </c>
      <c r="AZ27" s="19">
        <v>-31462.169574385938</v>
      </c>
      <c r="BA27" s="19">
        <v>-121.40054848235285</v>
      </c>
      <c r="BB27" s="20">
        <v>243365.53227912466</v>
      </c>
      <c r="BC27" s="20">
        <v>553833.54709019035</v>
      </c>
      <c r="BD27" s="21">
        <v>21</v>
      </c>
      <c r="BE27" s="4"/>
      <c r="BF27" s="131">
        <f t="shared" si="0"/>
        <v>8.9186688745688143E-3</v>
      </c>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row>
    <row r="28" spans="1:165" ht="24.75" customHeight="1">
      <c r="A28" s="16" t="s">
        <v>21</v>
      </c>
      <c r="B28" s="17" t="s">
        <v>72</v>
      </c>
      <c r="C28" s="18">
        <v>4580.8447855872018</v>
      </c>
      <c r="D28" s="107">
        <v>1033.8456829910122</v>
      </c>
      <c r="E28" s="108">
        <v>2.2173409753332103</v>
      </c>
      <c r="F28" s="18">
        <v>185.0992939893128</v>
      </c>
      <c r="G28" s="18">
        <v>162137.73752575536</v>
      </c>
      <c r="H28" s="18">
        <v>4560.2138040512646</v>
      </c>
      <c r="I28" s="18">
        <v>32578.783495665437</v>
      </c>
      <c r="J28" s="18">
        <v>109937.7500024683</v>
      </c>
      <c r="K28" s="18">
        <v>27589.257658805902</v>
      </c>
      <c r="L28" s="18">
        <v>15064.05502877957</v>
      </c>
      <c r="M28" s="18">
        <v>45722.52721557636</v>
      </c>
      <c r="N28" s="18">
        <v>10787.812321972602</v>
      </c>
      <c r="O28" s="18">
        <v>29853.696155645768</v>
      </c>
      <c r="P28" s="18">
        <v>145327.79197431525</v>
      </c>
      <c r="Q28" s="18">
        <v>56187.0944902212</v>
      </c>
      <c r="R28" s="18">
        <v>50645.146040449341</v>
      </c>
      <c r="S28" s="18">
        <v>34598.311848269928</v>
      </c>
      <c r="T28" s="18">
        <v>209240.3533583837</v>
      </c>
      <c r="U28" s="18">
        <v>10362.167554548543</v>
      </c>
      <c r="V28" s="18">
        <v>69185.852682642231</v>
      </c>
      <c r="W28" s="18">
        <v>251667.71018909154</v>
      </c>
      <c r="X28" s="18">
        <v>39373.21615571974</v>
      </c>
      <c r="Y28" s="18">
        <v>11210.389133700934</v>
      </c>
      <c r="Z28" s="18">
        <v>75021.990948244944</v>
      </c>
      <c r="AA28" s="18">
        <v>12266.891870587149</v>
      </c>
      <c r="AB28" s="18">
        <v>6319.2446799594327</v>
      </c>
      <c r="AC28" s="18">
        <v>90388.54032152654</v>
      </c>
      <c r="AD28" s="18">
        <v>32056.416719713074</v>
      </c>
      <c r="AE28" s="18">
        <v>19363.486752805376</v>
      </c>
      <c r="AF28" s="18">
        <v>88525.630236303841</v>
      </c>
      <c r="AG28" s="18">
        <v>159515.38698239665</v>
      </c>
      <c r="AH28" s="18">
        <v>6545.7926095095336</v>
      </c>
      <c r="AI28" s="18">
        <v>105604.89728868713</v>
      </c>
      <c r="AJ28" s="18">
        <v>231332.39367027071</v>
      </c>
      <c r="AK28" s="18">
        <v>19521.546944307749</v>
      </c>
      <c r="AL28" s="19">
        <v>4071.5672908676543</v>
      </c>
      <c r="AM28" s="20">
        <v>2172365.6600547852</v>
      </c>
      <c r="AN28" s="22">
        <v>91829.77899722915</v>
      </c>
      <c r="AO28" s="18">
        <v>3477054.4517393978</v>
      </c>
      <c r="AP28" s="18">
        <v>331.79008157871601</v>
      </c>
      <c r="AQ28" s="18">
        <v>21873.70660382857</v>
      </c>
      <c r="AR28" s="18">
        <v>706538.2152931256</v>
      </c>
      <c r="AS28" s="18">
        <v>0</v>
      </c>
      <c r="AT28" s="20">
        <v>4297627.9427151596</v>
      </c>
      <c r="AU28" s="20">
        <v>6469993.6027699448</v>
      </c>
      <c r="AV28" s="20">
        <v>450238.789643734</v>
      </c>
      <c r="AW28" s="19">
        <v>274237.95842062571</v>
      </c>
      <c r="AX28" s="20">
        <v>5022104.6907795193</v>
      </c>
      <c r="AY28" s="20">
        <v>7194470.3508343045</v>
      </c>
      <c r="AZ28" s="19">
        <v>-2438026.5553045883</v>
      </c>
      <c r="BA28" s="19">
        <v>-33245.326176204195</v>
      </c>
      <c r="BB28" s="20">
        <v>2550832.8092987267</v>
      </c>
      <c r="BC28" s="20">
        <v>4723198.4693535119</v>
      </c>
      <c r="BD28" s="21">
        <v>22</v>
      </c>
      <c r="BE28" s="4"/>
      <c r="BF28" s="131">
        <f t="shared" si="0"/>
        <v>0.15601460457843147</v>
      </c>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row>
    <row r="29" spans="1:165" ht="24.75" customHeight="1">
      <c r="A29" s="16" t="s">
        <v>22</v>
      </c>
      <c r="B29" s="17" t="s">
        <v>73</v>
      </c>
      <c r="C29" s="18">
        <v>1512.0926414336432</v>
      </c>
      <c r="D29" s="107">
        <v>520.77728019763151</v>
      </c>
      <c r="E29" s="108">
        <v>0.77944605326016303</v>
      </c>
      <c r="F29" s="18">
        <v>737.82275175093127</v>
      </c>
      <c r="G29" s="18">
        <v>18931.008673282595</v>
      </c>
      <c r="H29" s="18">
        <v>2300.7152353546148</v>
      </c>
      <c r="I29" s="18">
        <v>6803.667214900639</v>
      </c>
      <c r="J29" s="18">
        <v>37483.75417726962</v>
      </c>
      <c r="K29" s="18">
        <v>17509.842172078697</v>
      </c>
      <c r="L29" s="18">
        <v>8502.5771238101624</v>
      </c>
      <c r="M29" s="18">
        <v>10597.86078720902</v>
      </c>
      <c r="N29" s="18">
        <v>6410.9967085943399</v>
      </c>
      <c r="O29" s="18">
        <v>8039.0710594808215</v>
      </c>
      <c r="P29" s="18">
        <v>31827.094108460049</v>
      </c>
      <c r="Q29" s="18">
        <v>7623.7169281575761</v>
      </c>
      <c r="R29" s="18">
        <v>9219.3868258615566</v>
      </c>
      <c r="S29" s="18">
        <v>8866.2398535527645</v>
      </c>
      <c r="T29" s="18">
        <v>31278.106485165339</v>
      </c>
      <c r="U29" s="18">
        <v>4358.1138156827155</v>
      </c>
      <c r="V29" s="18">
        <v>22015.236586862651</v>
      </c>
      <c r="W29" s="18">
        <v>50693.719128075631</v>
      </c>
      <c r="X29" s="18">
        <v>39435.208678698094</v>
      </c>
      <c r="Y29" s="18">
        <v>4567.2296773881808</v>
      </c>
      <c r="Z29" s="18">
        <v>252994.01512117678</v>
      </c>
      <c r="AA29" s="18">
        <v>197244.84611187637</v>
      </c>
      <c r="AB29" s="18">
        <v>339070.35635842872</v>
      </c>
      <c r="AC29" s="18">
        <v>152693.87901814046</v>
      </c>
      <c r="AD29" s="18">
        <v>38279.636108414721</v>
      </c>
      <c r="AE29" s="18">
        <v>4486.4210009003937</v>
      </c>
      <c r="AF29" s="18">
        <v>50283.801500390757</v>
      </c>
      <c r="AG29" s="18">
        <v>36814.982090745158</v>
      </c>
      <c r="AH29" s="18">
        <v>3263.5451600273777</v>
      </c>
      <c r="AI29" s="18">
        <v>113400.63241397362</v>
      </c>
      <c r="AJ29" s="18">
        <v>49253.053461247742</v>
      </c>
      <c r="AK29" s="18">
        <v>0</v>
      </c>
      <c r="AL29" s="19">
        <v>139424.90631761105</v>
      </c>
      <c r="AM29" s="20">
        <v>1706445.0920222541</v>
      </c>
      <c r="AN29" s="22">
        <v>14.387347720177107</v>
      </c>
      <c r="AO29" s="18">
        <v>862359.526275879</v>
      </c>
      <c r="AP29" s="18">
        <v>0</v>
      </c>
      <c r="AQ29" s="18">
        <v>0</v>
      </c>
      <c r="AR29" s="18">
        <v>0</v>
      </c>
      <c r="AS29" s="18">
        <v>0</v>
      </c>
      <c r="AT29" s="20">
        <v>862373.9136235991</v>
      </c>
      <c r="AU29" s="20">
        <v>2568819.005645853</v>
      </c>
      <c r="AV29" s="20">
        <v>0</v>
      </c>
      <c r="AW29" s="19">
        <v>21687.426569361778</v>
      </c>
      <c r="AX29" s="20">
        <v>884061.34019296092</v>
      </c>
      <c r="AY29" s="20">
        <v>2590506.4322152147</v>
      </c>
      <c r="AZ29" s="19">
        <v>-585773.48309880774</v>
      </c>
      <c r="BA29" s="19">
        <v>-24104.611202356831</v>
      </c>
      <c r="BB29" s="20">
        <v>274183.24589179631</v>
      </c>
      <c r="BC29" s="20">
        <v>1980628.3379140503</v>
      </c>
      <c r="BD29" s="21">
        <v>23</v>
      </c>
      <c r="BE29" s="4"/>
      <c r="BF29" s="131">
        <f t="shared" si="0"/>
        <v>3.8693866421640508E-2</v>
      </c>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row>
    <row r="30" spans="1:165" ht="24.75" customHeight="1">
      <c r="A30" s="16" t="s">
        <v>23</v>
      </c>
      <c r="B30" s="17" t="s">
        <v>74</v>
      </c>
      <c r="C30" s="18">
        <v>100.4584278421458</v>
      </c>
      <c r="D30" s="107">
        <v>17.823416608060889</v>
      </c>
      <c r="E30" s="108">
        <v>0</v>
      </c>
      <c r="F30" s="18">
        <v>80.963189627105265</v>
      </c>
      <c r="G30" s="18">
        <v>3685.9488881058019</v>
      </c>
      <c r="H30" s="18">
        <v>194.62897912451962</v>
      </c>
      <c r="I30" s="18">
        <v>1387.3670970194098</v>
      </c>
      <c r="J30" s="18">
        <v>7109.1053603470127</v>
      </c>
      <c r="K30" s="18">
        <v>1105.8063743718249</v>
      </c>
      <c r="L30" s="18">
        <v>1204.1317489509643</v>
      </c>
      <c r="M30" s="18">
        <v>1865.9579459761301</v>
      </c>
      <c r="N30" s="18">
        <v>431.18178022242449</v>
      </c>
      <c r="O30" s="18">
        <v>2260.449138293995</v>
      </c>
      <c r="P30" s="18">
        <v>6546.8333526711531</v>
      </c>
      <c r="Q30" s="18">
        <v>2729.2993264680063</v>
      </c>
      <c r="R30" s="18">
        <v>1600.7303587247511</v>
      </c>
      <c r="S30" s="18">
        <v>1401.5857540079121</v>
      </c>
      <c r="T30" s="18">
        <v>3757.8369250557475</v>
      </c>
      <c r="U30" s="18">
        <v>586.09718849839851</v>
      </c>
      <c r="V30" s="18">
        <v>3248.3212882463836</v>
      </c>
      <c r="W30" s="18">
        <v>11014.280666152614</v>
      </c>
      <c r="X30" s="18">
        <v>14737.591877614719</v>
      </c>
      <c r="Y30" s="18">
        <v>1553.4082792260645</v>
      </c>
      <c r="Z30" s="18">
        <v>132950.98124353</v>
      </c>
      <c r="AA30" s="18">
        <v>29619.324358997284</v>
      </c>
      <c r="AB30" s="18">
        <v>33371.053757951413</v>
      </c>
      <c r="AC30" s="18">
        <v>70825.387211027701</v>
      </c>
      <c r="AD30" s="18">
        <v>72680.645724919479</v>
      </c>
      <c r="AE30" s="18">
        <v>1352.0924164505279</v>
      </c>
      <c r="AF30" s="18">
        <v>50169.382083777062</v>
      </c>
      <c r="AG30" s="18">
        <v>18373.664747749477</v>
      </c>
      <c r="AH30" s="18">
        <v>3681.13793379139</v>
      </c>
      <c r="AI30" s="18">
        <v>17330.349450503309</v>
      </c>
      <c r="AJ30" s="18">
        <v>53123.072263311529</v>
      </c>
      <c r="AK30" s="18">
        <v>0</v>
      </c>
      <c r="AL30" s="19">
        <v>810.35140708238316</v>
      </c>
      <c r="AM30" s="20">
        <v>550907.24996224674</v>
      </c>
      <c r="AN30" s="22">
        <v>0</v>
      </c>
      <c r="AO30" s="18">
        <v>5285704.2480896851</v>
      </c>
      <c r="AP30" s="18">
        <v>3424.661231310452</v>
      </c>
      <c r="AQ30" s="18">
        <v>0</v>
      </c>
      <c r="AR30" s="18">
        <v>0</v>
      </c>
      <c r="AS30" s="18">
        <v>0</v>
      </c>
      <c r="AT30" s="20">
        <v>5289128.9093209952</v>
      </c>
      <c r="AU30" s="20">
        <v>5840036.1592832422</v>
      </c>
      <c r="AV30" s="20">
        <v>72845.610722602403</v>
      </c>
      <c r="AW30" s="19">
        <v>6</v>
      </c>
      <c r="AX30" s="20">
        <v>5361980.5200435976</v>
      </c>
      <c r="AY30" s="20">
        <v>5912887.7700058445</v>
      </c>
      <c r="AZ30" s="19">
        <v>0</v>
      </c>
      <c r="BA30" s="19">
        <v>-127.34218854843105</v>
      </c>
      <c r="BB30" s="20">
        <v>5361853.1778550493</v>
      </c>
      <c r="BC30" s="20">
        <v>5912760.4278172962</v>
      </c>
      <c r="BD30" s="21">
        <v>24</v>
      </c>
      <c r="BE30" s="4"/>
      <c r="BF30" s="131">
        <f t="shared" si="0"/>
        <v>0.23716828989310698</v>
      </c>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row>
    <row r="31" spans="1:165" ht="24.75" customHeight="1">
      <c r="A31" s="16" t="s">
        <v>24</v>
      </c>
      <c r="B31" s="17" t="s">
        <v>75</v>
      </c>
      <c r="C31" s="18">
        <v>5214.8057344301487</v>
      </c>
      <c r="D31" s="107">
        <v>741.21785532618014</v>
      </c>
      <c r="E31" s="108">
        <v>1.4864635975504898</v>
      </c>
      <c r="F31" s="18">
        <v>3167.2200390549383</v>
      </c>
      <c r="G31" s="18">
        <v>75339.169846103614</v>
      </c>
      <c r="H31" s="18">
        <v>1348.1347754654041</v>
      </c>
      <c r="I31" s="18">
        <v>15524.956892845881</v>
      </c>
      <c r="J31" s="18">
        <v>65488.457286210345</v>
      </c>
      <c r="K31" s="18">
        <v>82569.660613684377</v>
      </c>
      <c r="L31" s="18">
        <v>23833.616150783379</v>
      </c>
      <c r="M31" s="18">
        <v>25071.273991781567</v>
      </c>
      <c r="N31" s="18">
        <v>7790.1909463553357</v>
      </c>
      <c r="O31" s="18">
        <v>16789.023918162558</v>
      </c>
      <c r="P31" s="18">
        <v>46295.946411957018</v>
      </c>
      <c r="Q31" s="18">
        <v>15644.948608196732</v>
      </c>
      <c r="R31" s="18">
        <v>17524.773521173585</v>
      </c>
      <c r="S31" s="18">
        <v>15156.410857364117</v>
      </c>
      <c r="T31" s="18">
        <v>77611.011710519932</v>
      </c>
      <c r="U31" s="18">
        <v>3562.5581369181546</v>
      </c>
      <c r="V31" s="18">
        <v>54873.561295118408</v>
      </c>
      <c r="W31" s="18">
        <v>198027.47280003657</v>
      </c>
      <c r="X31" s="18">
        <v>51529.718020452165</v>
      </c>
      <c r="Y31" s="18">
        <v>20237.085410467451</v>
      </c>
      <c r="Z31" s="18">
        <v>224764.01014621032</v>
      </c>
      <c r="AA31" s="18">
        <v>42217.523933130564</v>
      </c>
      <c r="AB31" s="18">
        <v>12837.514137175702</v>
      </c>
      <c r="AC31" s="18">
        <v>389108.30492655066</v>
      </c>
      <c r="AD31" s="18">
        <v>56014.493467993154</v>
      </c>
      <c r="AE31" s="18">
        <v>39978.553937410703</v>
      </c>
      <c r="AF31" s="18">
        <v>67853.341291278688</v>
      </c>
      <c r="AG31" s="18">
        <v>48676.256007197808</v>
      </c>
      <c r="AH31" s="18">
        <v>4944.9628610380942</v>
      </c>
      <c r="AI31" s="18">
        <v>44570.435252691452</v>
      </c>
      <c r="AJ31" s="18">
        <v>97084.62653407568</v>
      </c>
      <c r="AK31" s="18">
        <v>5082.3987589888329</v>
      </c>
      <c r="AL31" s="19">
        <v>10739.377367746212</v>
      </c>
      <c r="AM31" s="20">
        <v>1867214.4999074927</v>
      </c>
      <c r="AN31" s="22">
        <v>28079.211051560851</v>
      </c>
      <c r="AO31" s="18">
        <v>1391251.3510239203</v>
      </c>
      <c r="AP31" s="18">
        <v>-1101.0142918080073</v>
      </c>
      <c r="AQ31" s="18">
        <v>1521.8988764163887</v>
      </c>
      <c r="AR31" s="18">
        <v>45042.561721227976</v>
      </c>
      <c r="AS31" s="18">
        <v>0</v>
      </c>
      <c r="AT31" s="20">
        <v>1464794.0083813178</v>
      </c>
      <c r="AU31" s="20">
        <v>3332008.5082888105</v>
      </c>
      <c r="AV31" s="20">
        <v>630476.20604731131</v>
      </c>
      <c r="AW31" s="19">
        <v>397223.31341458857</v>
      </c>
      <c r="AX31" s="20">
        <v>2492493.5278432174</v>
      </c>
      <c r="AY31" s="20">
        <v>4359708.02775071</v>
      </c>
      <c r="AZ31" s="19">
        <v>-1103856.9224569541</v>
      </c>
      <c r="BA31" s="19">
        <v>-246405.04877997597</v>
      </c>
      <c r="BB31" s="20">
        <v>1142231.5566062876</v>
      </c>
      <c r="BC31" s="20">
        <v>3009446.0565137807</v>
      </c>
      <c r="BD31" s="21">
        <v>25</v>
      </c>
      <c r="BE31" s="4"/>
      <c r="BF31" s="131">
        <f t="shared" si="0"/>
        <v>6.2425116549619568E-2</v>
      </c>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row>
    <row r="32" spans="1:165" ht="24.75" customHeight="1">
      <c r="A32" s="16" t="s">
        <v>25</v>
      </c>
      <c r="B32" s="17" t="s">
        <v>76</v>
      </c>
      <c r="C32" s="18">
        <v>473.48792861419872</v>
      </c>
      <c r="D32" s="107">
        <v>132.82344697375331</v>
      </c>
      <c r="E32" s="108">
        <v>0</v>
      </c>
      <c r="F32" s="18">
        <v>59.374981839952369</v>
      </c>
      <c r="G32" s="18">
        <v>8473.4374416139381</v>
      </c>
      <c r="H32" s="18">
        <v>518.57487798600903</v>
      </c>
      <c r="I32" s="18">
        <v>3193.6005956677382</v>
      </c>
      <c r="J32" s="18">
        <v>28331.466070755519</v>
      </c>
      <c r="K32" s="18">
        <v>2997.3773759761657</v>
      </c>
      <c r="L32" s="18">
        <v>3079.9724355423873</v>
      </c>
      <c r="M32" s="18">
        <v>3935.6118701505793</v>
      </c>
      <c r="N32" s="18">
        <v>1947.7715732318359</v>
      </c>
      <c r="O32" s="18">
        <v>6463.1988592032149</v>
      </c>
      <c r="P32" s="18">
        <v>26712.239507032278</v>
      </c>
      <c r="Q32" s="18">
        <v>15705.442740129878</v>
      </c>
      <c r="R32" s="18">
        <v>16865.525774469294</v>
      </c>
      <c r="S32" s="18">
        <v>8580.5324127365566</v>
      </c>
      <c r="T32" s="18">
        <v>15351.829721405076</v>
      </c>
      <c r="U32" s="18">
        <v>1775.6720357079118</v>
      </c>
      <c r="V32" s="18">
        <v>9877.4379838588793</v>
      </c>
      <c r="W32" s="18">
        <v>37352.711246393075</v>
      </c>
      <c r="X32" s="18">
        <v>26770.061399952443</v>
      </c>
      <c r="Y32" s="18">
        <v>15022.707220064682</v>
      </c>
      <c r="Z32" s="18">
        <v>193475.71863786702</v>
      </c>
      <c r="AA32" s="18">
        <v>113242.5058783834</v>
      </c>
      <c r="AB32" s="18">
        <v>11521.238677995469</v>
      </c>
      <c r="AC32" s="18">
        <v>32748.552247899825</v>
      </c>
      <c r="AD32" s="18">
        <v>232931.59602046499</v>
      </c>
      <c r="AE32" s="18">
        <v>46227.291422448361</v>
      </c>
      <c r="AF32" s="18">
        <v>146407.51252473687</v>
      </c>
      <c r="AG32" s="18">
        <v>39891.322394282142</v>
      </c>
      <c r="AH32" s="18">
        <v>12184.259834391463</v>
      </c>
      <c r="AI32" s="18">
        <v>112097.50859322771</v>
      </c>
      <c r="AJ32" s="18">
        <v>78227.363138547909</v>
      </c>
      <c r="AK32" s="18">
        <v>0</v>
      </c>
      <c r="AL32" s="19">
        <v>5732.1536796953387</v>
      </c>
      <c r="AM32" s="20">
        <v>1258307.880549246</v>
      </c>
      <c r="AN32" s="22">
        <v>12381.981645547945</v>
      </c>
      <c r="AO32" s="18">
        <v>851394.39076691982</v>
      </c>
      <c r="AP32" s="18">
        <v>0</v>
      </c>
      <c r="AQ32" s="18">
        <v>48548.336231265188</v>
      </c>
      <c r="AR32" s="18">
        <v>427988.40926761797</v>
      </c>
      <c r="AS32" s="18">
        <v>-496.29966398319186</v>
      </c>
      <c r="AT32" s="20">
        <v>1339816.8182473676</v>
      </c>
      <c r="AU32" s="20">
        <v>2598124.6987966136</v>
      </c>
      <c r="AV32" s="20">
        <v>1182133.763033676</v>
      </c>
      <c r="AW32" s="19">
        <v>13761.799305979561</v>
      </c>
      <c r="AX32" s="20">
        <v>2535712.3805870228</v>
      </c>
      <c r="AY32" s="20">
        <v>3794020.2611362692</v>
      </c>
      <c r="AZ32" s="19">
        <v>-1002279.7876473309</v>
      </c>
      <c r="BA32" s="19">
        <v>-37244.229819342181</v>
      </c>
      <c r="BB32" s="20">
        <v>1496188.3631203501</v>
      </c>
      <c r="BC32" s="20">
        <v>2754496.2436695965</v>
      </c>
      <c r="BD32" s="21">
        <v>26</v>
      </c>
      <c r="BE32" s="4"/>
      <c r="BF32" s="131">
        <f t="shared" si="0"/>
        <v>3.8201863404626099E-2</v>
      </c>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row>
    <row r="33" spans="1:165" ht="24.75" customHeight="1">
      <c r="A33" s="16" t="s">
        <v>26</v>
      </c>
      <c r="B33" s="17" t="s">
        <v>77</v>
      </c>
      <c r="C33" s="18">
        <v>0</v>
      </c>
      <c r="D33" s="107">
        <v>0</v>
      </c>
      <c r="E33" s="108">
        <v>0</v>
      </c>
      <c r="F33" s="18">
        <v>0</v>
      </c>
      <c r="G33" s="18">
        <v>0</v>
      </c>
      <c r="H33" s="18">
        <v>0</v>
      </c>
      <c r="I33" s="18">
        <v>0</v>
      </c>
      <c r="J33" s="18">
        <v>0</v>
      </c>
      <c r="K33" s="18">
        <v>0</v>
      </c>
      <c r="L33" s="18">
        <v>0</v>
      </c>
      <c r="M33" s="18">
        <v>0</v>
      </c>
      <c r="N33" s="18">
        <v>0</v>
      </c>
      <c r="O33" s="18">
        <v>0</v>
      </c>
      <c r="P33" s="18">
        <v>0</v>
      </c>
      <c r="Q33" s="18">
        <v>0</v>
      </c>
      <c r="R33" s="18">
        <v>0</v>
      </c>
      <c r="S33" s="18">
        <v>0</v>
      </c>
      <c r="T33" s="18">
        <v>0</v>
      </c>
      <c r="U33" s="18">
        <v>0</v>
      </c>
      <c r="V33" s="18">
        <v>0</v>
      </c>
      <c r="W33" s="18">
        <v>0</v>
      </c>
      <c r="X33" s="18">
        <v>0</v>
      </c>
      <c r="Y33" s="18">
        <v>0</v>
      </c>
      <c r="Z33" s="18">
        <v>0</v>
      </c>
      <c r="AA33" s="18">
        <v>0</v>
      </c>
      <c r="AB33" s="18">
        <v>0</v>
      </c>
      <c r="AC33" s="18">
        <v>0</v>
      </c>
      <c r="AD33" s="18">
        <v>0</v>
      </c>
      <c r="AE33" s="18">
        <v>0</v>
      </c>
      <c r="AF33" s="18">
        <v>0</v>
      </c>
      <c r="AG33" s="18">
        <v>0</v>
      </c>
      <c r="AH33" s="18">
        <v>0</v>
      </c>
      <c r="AI33" s="18">
        <v>0</v>
      </c>
      <c r="AJ33" s="18">
        <v>0</v>
      </c>
      <c r="AK33" s="18">
        <v>0</v>
      </c>
      <c r="AL33" s="19">
        <v>66487.38648137312</v>
      </c>
      <c r="AM33" s="20">
        <v>66487.38648137312</v>
      </c>
      <c r="AN33" s="22">
        <v>0</v>
      </c>
      <c r="AO33" s="18">
        <v>56676.264538940894</v>
      </c>
      <c r="AP33" s="18">
        <v>1557085.5973819504</v>
      </c>
      <c r="AQ33" s="18">
        <v>0</v>
      </c>
      <c r="AR33" s="18">
        <v>0</v>
      </c>
      <c r="AS33" s="18">
        <v>0</v>
      </c>
      <c r="AT33" s="20">
        <v>1613761.8619208911</v>
      </c>
      <c r="AU33" s="20">
        <v>1680249.2484022642</v>
      </c>
      <c r="AV33" s="20">
        <v>0</v>
      </c>
      <c r="AW33" s="19">
        <v>0</v>
      </c>
      <c r="AX33" s="20">
        <v>1613761.8619208911</v>
      </c>
      <c r="AY33" s="20">
        <v>1680249.2484022642</v>
      </c>
      <c r="AZ33" s="19">
        <v>0</v>
      </c>
      <c r="BA33" s="19">
        <v>0</v>
      </c>
      <c r="BB33" s="20">
        <v>1613761.8619208911</v>
      </c>
      <c r="BC33" s="20">
        <v>1680249.2484022642</v>
      </c>
      <c r="BD33" s="21">
        <v>27</v>
      </c>
      <c r="BE33" s="4"/>
      <c r="BF33" s="131">
        <f t="shared" si="0"/>
        <v>2.543050482457088E-3</v>
      </c>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row>
    <row r="34" spans="1:165" ht="24.75" customHeight="1">
      <c r="A34" s="16" t="s">
        <v>27</v>
      </c>
      <c r="B34" s="17" t="s">
        <v>78</v>
      </c>
      <c r="C34" s="18">
        <v>62.322508551636908</v>
      </c>
      <c r="D34" s="107">
        <v>36.566194716608742</v>
      </c>
      <c r="E34" s="108">
        <v>0</v>
      </c>
      <c r="F34" s="18">
        <v>1.6941403376876982</v>
      </c>
      <c r="G34" s="18">
        <v>14691.866658235474</v>
      </c>
      <c r="H34" s="18">
        <v>279.01036246420136</v>
      </c>
      <c r="I34" s="18">
        <v>1870.1448739785642</v>
      </c>
      <c r="J34" s="18">
        <v>164118.24917447616</v>
      </c>
      <c r="K34" s="18">
        <v>6976.2431663316247</v>
      </c>
      <c r="L34" s="18">
        <v>13176.012857727597</v>
      </c>
      <c r="M34" s="18">
        <v>8077.5671169030538</v>
      </c>
      <c r="N34" s="18">
        <v>4517.439794758232</v>
      </c>
      <c r="O34" s="18">
        <v>4400.2728938792352</v>
      </c>
      <c r="P34" s="18">
        <v>72037.235547178352</v>
      </c>
      <c r="Q34" s="18">
        <v>66784.24930718643</v>
      </c>
      <c r="R34" s="18">
        <v>66202.402981429041</v>
      </c>
      <c r="S34" s="18">
        <v>81631.407346513806</v>
      </c>
      <c r="T34" s="18">
        <v>153069.70430296776</v>
      </c>
      <c r="U34" s="18">
        <v>13827.448441922492</v>
      </c>
      <c r="V34" s="18">
        <v>25167.314828224578</v>
      </c>
      <c r="W34" s="18">
        <v>4794.8442685618174</v>
      </c>
      <c r="X34" s="18">
        <v>24943.970766834023</v>
      </c>
      <c r="Y34" s="18">
        <v>84.031344949887426</v>
      </c>
      <c r="Z34" s="18">
        <v>14205.773319447846</v>
      </c>
      <c r="AA34" s="18">
        <v>936.84365496577914</v>
      </c>
      <c r="AB34" s="18">
        <v>14.326528123738498</v>
      </c>
      <c r="AC34" s="18">
        <v>7721.5980745004135</v>
      </c>
      <c r="AD34" s="18">
        <v>34716.477925726613</v>
      </c>
      <c r="AE34" s="18">
        <v>175.02297140107058</v>
      </c>
      <c r="AF34" s="18">
        <v>7178.2851775810186</v>
      </c>
      <c r="AG34" s="18">
        <v>420.21279657728576</v>
      </c>
      <c r="AH34" s="18">
        <v>0</v>
      </c>
      <c r="AI34" s="18">
        <v>6245.0308939363404</v>
      </c>
      <c r="AJ34" s="18">
        <v>1729.3549904736979</v>
      </c>
      <c r="AK34" s="18">
        <v>0</v>
      </c>
      <c r="AL34" s="19">
        <v>8334.2682847971755</v>
      </c>
      <c r="AM34" s="20">
        <v>808427.19349565927</v>
      </c>
      <c r="AN34" s="22">
        <v>0</v>
      </c>
      <c r="AO34" s="18">
        <v>592810.38129922142</v>
      </c>
      <c r="AP34" s="18">
        <v>1003445.2790533357</v>
      </c>
      <c r="AQ34" s="18">
        <v>0</v>
      </c>
      <c r="AR34" s="18">
        <v>0</v>
      </c>
      <c r="AS34" s="18">
        <v>0</v>
      </c>
      <c r="AT34" s="20">
        <v>1596255.660352557</v>
      </c>
      <c r="AU34" s="20">
        <v>2404682.8538482161</v>
      </c>
      <c r="AV34" s="20">
        <v>1412378.0854909555</v>
      </c>
      <c r="AW34" s="19">
        <v>29.012899999999998</v>
      </c>
      <c r="AX34" s="20">
        <v>3008662.7587435124</v>
      </c>
      <c r="AY34" s="20">
        <v>3817089.9522391716</v>
      </c>
      <c r="AZ34" s="19">
        <v>-276372.5770928748</v>
      </c>
      <c r="BA34" s="19">
        <v>-42823.455582993483</v>
      </c>
      <c r="BB34" s="20">
        <v>2689466.7260676436</v>
      </c>
      <c r="BC34" s="20">
        <v>3497893.9195633037</v>
      </c>
      <c r="BD34" s="21">
        <v>28</v>
      </c>
      <c r="BE34" s="4"/>
      <c r="BF34" s="131">
        <f t="shared" si="0"/>
        <v>2.6599260527001675E-2</v>
      </c>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row>
    <row r="35" spans="1:165" ht="24.75" customHeight="1">
      <c r="A35" s="16" t="s">
        <v>28</v>
      </c>
      <c r="B35" s="17" t="s">
        <v>79</v>
      </c>
      <c r="C35" s="18">
        <v>74.527833008032289</v>
      </c>
      <c r="D35" s="107">
        <v>0</v>
      </c>
      <c r="E35" s="108">
        <v>0</v>
      </c>
      <c r="F35" s="18">
        <v>0</v>
      </c>
      <c r="G35" s="18">
        <v>0</v>
      </c>
      <c r="H35" s="18">
        <v>0</v>
      </c>
      <c r="I35" s="18">
        <v>0.64865115720226829</v>
      </c>
      <c r="J35" s="18">
        <v>20.017256732758138</v>
      </c>
      <c r="K35" s="18">
        <v>0</v>
      </c>
      <c r="L35" s="18">
        <v>0</v>
      </c>
      <c r="M35" s="18">
        <v>2.1845530843178769</v>
      </c>
      <c r="N35" s="18">
        <v>0</v>
      </c>
      <c r="O35" s="18">
        <v>0</v>
      </c>
      <c r="P35" s="18">
        <v>0</v>
      </c>
      <c r="Q35" s="18">
        <v>0</v>
      </c>
      <c r="R35" s="18">
        <v>0</v>
      </c>
      <c r="S35" s="18">
        <v>0</v>
      </c>
      <c r="T35" s="18">
        <v>0</v>
      </c>
      <c r="U35" s="18">
        <v>0</v>
      </c>
      <c r="V35" s="18">
        <v>1.1457805991001153</v>
      </c>
      <c r="W35" s="18">
        <v>0.73868568609400564</v>
      </c>
      <c r="X35" s="18">
        <v>4.3866032431804065</v>
      </c>
      <c r="Y35" s="18">
        <v>13.68222635709086</v>
      </c>
      <c r="Z35" s="18">
        <v>102.35386819633851</v>
      </c>
      <c r="AA35" s="18">
        <v>57.410462325994402</v>
      </c>
      <c r="AB35" s="18">
        <v>7.4853722943324446</v>
      </c>
      <c r="AC35" s="18">
        <v>197.5557846180555</v>
      </c>
      <c r="AD35" s="18">
        <v>97.728410635083378</v>
      </c>
      <c r="AE35" s="18">
        <v>10.21667967897616</v>
      </c>
      <c r="AF35" s="18">
        <v>44.68878052152585</v>
      </c>
      <c r="AG35" s="18">
        <v>51209.061603390488</v>
      </c>
      <c r="AH35" s="18">
        <v>1.9879916867871725</v>
      </c>
      <c r="AI35" s="18">
        <v>13.226855517179773</v>
      </c>
      <c r="AJ35" s="18">
        <v>178.53631408420986</v>
      </c>
      <c r="AK35" s="18">
        <v>0</v>
      </c>
      <c r="AL35" s="19">
        <v>56.441363098527283</v>
      </c>
      <c r="AM35" s="20">
        <v>52094.025075915277</v>
      </c>
      <c r="AN35" s="22">
        <v>28079.441249124375</v>
      </c>
      <c r="AO35" s="18">
        <v>709312.73628233036</v>
      </c>
      <c r="AP35" s="18">
        <v>2049916.4579467014</v>
      </c>
      <c r="AQ35" s="18">
        <v>0</v>
      </c>
      <c r="AR35" s="18">
        <v>0</v>
      </c>
      <c r="AS35" s="18">
        <v>0</v>
      </c>
      <c r="AT35" s="20">
        <v>2787308.6354781566</v>
      </c>
      <c r="AU35" s="20">
        <v>2839402.6605540719</v>
      </c>
      <c r="AV35" s="20">
        <v>139672.70984151977</v>
      </c>
      <c r="AW35" s="19">
        <v>6</v>
      </c>
      <c r="AX35" s="20">
        <v>2926987.3453196767</v>
      </c>
      <c r="AY35" s="20">
        <v>2979081.3703955915</v>
      </c>
      <c r="AZ35" s="19">
        <v>-188862.49599928857</v>
      </c>
      <c r="BA35" s="19">
        <v>-120.13242022649031</v>
      </c>
      <c r="BB35" s="20">
        <v>2738004.7169001619</v>
      </c>
      <c r="BC35" s="20">
        <v>2790098.7419760767</v>
      </c>
      <c r="BD35" s="21">
        <v>29</v>
      </c>
      <c r="BE35" s="4"/>
      <c r="BF35" s="131">
        <f t="shared" si="0"/>
        <v>3.182669342959922E-2</v>
      </c>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row>
    <row r="36" spans="1:165" ht="24.75" customHeight="1">
      <c r="A36" s="16" t="s">
        <v>29</v>
      </c>
      <c r="B36" s="17" t="s">
        <v>80</v>
      </c>
      <c r="C36" s="18">
        <v>0.16596853357347641</v>
      </c>
      <c r="D36" s="107">
        <v>38.280518708626488</v>
      </c>
      <c r="E36" s="108">
        <v>0</v>
      </c>
      <c r="F36" s="18">
        <v>16.750689616025049</v>
      </c>
      <c r="G36" s="18">
        <v>1710.7558990529587</v>
      </c>
      <c r="H36" s="18">
        <v>73.895697522893926</v>
      </c>
      <c r="I36" s="18">
        <v>198.78553297292035</v>
      </c>
      <c r="J36" s="18">
        <v>3926.4560652981208</v>
      </c>
      <c r="K36" s="18">
        <v>1198.769818939463</v>
      </c>
      <c r="L36" s="18">
        <v>429.3843213478973</v>
      </c>
      <c r="M36" s="18">
        <v>942.775133580275</v>
      </c>
      <c r="N36" s="18">
        <v>85.384039394903525</v>
      </c>
      <c r="O36" s="18">
        <v>708.03685998446417</v>
      </c>
      <c r="P36" s="18">
        <v>3549.9478865589622</v>
      </c>
      <c r="Q36" s="18">
        <v>573.03955501191683</v>
      </c>
      <c r="R36" s="18">
        <v>1215.2147720264049</v>
      </c>
      <c r="S36" s="18">
        <v>429.44908358255384</v>
      </c>
      <c r="T36" s="18">
        <v>1431.1480252026613</v>
      </c>
      <c r="U36" s="18">
        <v>88.156291881147823</v>
      </c>
      <c r="V36" s="18">
        <v>889.62144114013495</v>
      </c>
      <c r="W36" s="18">
        <v>2741.2728380007061</v>
      </c>
      <c r="X36" s="18">
        <v>2541.8272104095704</v>
      </c>
      <c r="Y36" s="18">
        <v>3625.4530041382413</v>
      </c>
      <c r="Z36" s="18">
        <v>2759.0809676794411</v>
      </c>
      <c r="AA36" s="18">
        <v>5308.7332531061147</v>
      </c>
      <c r="AB36" s="18">
        <v>1709.9720198169932</v>
      </c>
      <c r="AC36" s="18">
        <v>3690.017934874189</v>
      </c>
      <c r="AD36" s="18">
        <v>2340.3923563656417</v>
      </c>
      <c r="AE36" s="18">
        <v>6.906271355499995</v>
      </c>
      <c r="AF36" s="18">
        <v>7176.87753268489</v>
      </c>
      <c r="AG36" s="18">
        <v>3368.0104071514411</v>
      </c>
      <c r="AH36" s="18">
        <v>0</v>
      </c>
      <c r="AI36" s="18">
        <v>6093.9802445086261</v>
      </c>
      <c r="AJ36" s="18">
        <v>12106.055752510967</v>
      </c>
      <c r="AK36" s="18">
        <v>0</v>
      </c>
      <c r="AL36" s="19">
        <v>641.76586003007083</v>
      </c>
      <c r="AM36" s="20">
        <v>71616.363252988333</v>
      </c>
      <c r="AN36" s="22">
        <v>0</v>
      </c>
      <c r="AO36" s="18">
        <v>196178.6420891358</v>
      </c>
      <c r="AP36" s="18">
        <v>0</v>
      </c>
      <c r="AQ36" s="18">
        <v>0</v>
      </c>
      <c r="AR36" s="18">
        <v>0</v>
      </c>
      <c r="AS36" s="18">
        <v>0</v>
      </c>
      <c r="AT36" s="20">
        <v>196178.6420891358</v>
      </c>
      <c r="AU36" s="20">
        <v>267795.00534212415</v>
      </c>
      <c r="AV36" s="20">
        <v>0</v>
      </c>
      <c r="AW36" s="19">
        <v>0</v>
      </c>
      <c r="AX36" s="20">
        <v>196178.6420891358</v>
      </c>
      <c r="AY36" s="20">
        <v>267795.00534212415</v>
      </c>
      <c r="AZ36" s="19">
        <v>-81359.801750452636</v>
      </c>
      <c r="BA36" s="19">
        <v>-2107.6750661837973</v>
      </c>
      <c r="BB36" s="20">
        <v>112711.16527249936</v>
      </c>
      <c r="BC36" s="20">
        <v>184327.52852548769</v>
      </c>
      <c r="BD36" s="21">
        <v>30</v>
      </c>
      <c r="BE36" s="4"/>
      <c r="BF36" s="131">
        <f t="shared" si="0"/>
        <v>8.8024889161454241E-3</v>
      </c>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row>
    <row r="37" spans="1:165" ht="24.75" customHeight="1">
      <c r="A37" s="16" t="s">
        <v>30</v>
      </c>
      <c r="B37" s="17" t="s">
        <v>81</v>
      </c>
      <c r="C37" s="18">
        <v>2322.3273888065737</v>
      </c>
      <c r="D37" s="107">
        <v>168.25646460982642</v>
      </c>
      <c r="E37" s="108">
        <v>0.1342462434213105</v>
      </c>
      <c r="F37" s="18">
        <v>378.63626843356303</v>
      </c>
      <c r="G37" s="18">
        <v>67453.35716979517</v>
      </c>
      <c r="H37" s="18">
        <v>1734.487150124879</v>
      </c>
      <c r="I37" s="18">
        <v>11255.292768953012</v>
      </c>
      <c r="J37" s="18">
        <v>168117.18353523011</v>
      </c>
      <c r="K37" s="18">
        <v>12412.66578281625</v>
      </c>
      <c r="L37" s="18">
        <v>17027.216602873639</v>
      </c>
      <c r="M37" s="18">
        <v>16024.198398516497</v>
      </c>
      <c r="N37" s="18">
        <v>7913.7895161425522</v>
      </c>
      <c r="O37" s="18">
        <v>18713.473821676442</v>
      </c>
      <c r="P37" s="18">
        <v>90158.268002446101</v>
      </c>
      <c r="Q37" s="18">
        <v>40249.846534538738</v>
      </c>
      <c r="R37" s="18">
        <v>38940.382106487486</v>
      </c>
      <c r="S37" s="18">
        <v>41947.092653537125</v>
      </c>
      <c r="T37" s="18">
        <v>128793.35245550777</v>
      </c>
      <c r="U37" s="18">
        <v>9227.1422999231199</v>
      </c>
      <c r="V37" s="18">
        <v>37923.324785683144</v>
      </c>
      <c r="W37" s="18">
        <v>294306.57259672438</v>
      </c>
      <c r="X37" s="18">
        <v>93765.91153746155</v>
      </c>
      <c r="Y37" s="18">
        <v>36888.555624674351</v>
      </c>
      <c r="Z37" s="18">
        <v>279560.72207980492</v>
      </c>
      <c r="AA37" s="18">
        <v>223955.72983654193</v>
      </c>
      <c r="AB37" s="18">
        <v>115192.38895830324</v>
      </c>
      <c r="AC37" s="18">
        <v>321022.83921569027</v>
      </c>
      <c r="AD37" s="18">
        <v>401010.39334328199</v>
      </c>
      <c r="AE37" s="18">
        <v>71772.831574846408</v>
      </c>
      <c r="AF37" s="18">
        <v>217134.30071005749</v>
      </c>
      <c r="AG37" s="18">
        <v>126355.60138926336</v>
      </c>
      <c r="AH37" s="18">
        <v>13243.011689958808</v>
      </c>
      <c r="AI37" s="18">
        <v>278663.796293839</v>
      </c>
      <c r="AJ37" s="18">
        <v>118884.20504080337</v>
      </c>
      <c r="AK37" s="18">
        <v>0</v>
      </c>
      <c r="AL37" s="19">
        <v>9730.7426475757147</v>
      </c>
      <c r="AM37" s="20">
        <v>3312248.0304911723</v>
      </c>
      <c r="AN37" s="22">
        <v>4428.5982764431565</v>
      </c>
      <c r="AO37" s="18">
        <v>337961.01128403412</v>
      </c>
      <c r="AP37" s="18">
        <v>0</v>
      </c>
      <c r="AQ37" s="18">
        <v>34428.180227242839</v>
      </c>
      <c r="AR37" s="18">
        <v>179977.81977275715</v>
      </c>
      <c r="AS37" s="18">
        <v>0</v>
      </c>
      <c r="AT37" s="20">
        <v>556795.60956047731</v>
      </c>
      <c r="AU37" s="20">
        <v>3869043.6400516499</v>
      </c>
      <c r="AV37" s="20">
        <v>990813.64677883894</v>
      </c>
      <c r="AW37" s="19">
        <v>17550.930835354993</v>
      </c>
      <c r="AX37" s="20">
        <v>1565160.1871746713</v>
      </c>
      <c r="AY37" s="20">
        <v>4877408.2176658437</v>
      </c>
      <c r="AZ37" s="19">
        <v>-1743692.8885166261</v>
      </c>
      <c r="BA37" s="19">
        <v>-64829.649118468136</v>
      </c>
      <c r="BB37" s="20">
        <v>-243362.35046042327</v>
      </c>
      <c r="BC37" s="20">
        <v>3068885.6800307492</v>
      </c>
      <c r="BD37" s="21">
        <v>31</v>
      </c>
      <c r="BE37" s="4"/>
      <c r="BF37" s="131">
        <f t="shared" si="0"/>
        <v>1.5164230031551209E-2</v>
      </c>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row>
    <row r="38" spans="1:165" ht="24.75" customHeight="1">
      <c r="A38" s="16" t="s">
        <v>31</v>
      </c>
      <c r="B38" s="17" t="s">
        <v>82</v>
      </c>
      <c r="C38" s="18">
        <v>102.11066503042034</v>
      </c>
      <c r="D38" s="107">
        <v>34.746055303992165</v>
      </c>
      <c r="E38" s="108">
        <v>0</v>
      </c>
      <c r="F38" s="18">
        <v>2.5002205357775877</v>
      </c>
      <c r="G38" s="18">
        <v>258.59214555260473</v>
      </c>
      <c r="H38" s="18">
        <v>10.91581890808326</v>
      </c>
      <c r="I38" s="18">
        <v>53.279973839140936</v>
      </c>
      <c r="J38" s="18">
        <v>405.33883037537561</v>
      </c>
      <c r="K38" s="18">
        <v>78.338074960498531</v>
      </c>
      <c r="L38" s="18">
        <v>50.687846117571389</v>
      </c>
      <c r="M38" s="18">
        <v>134.28083423411547</v>
      </c>
      <c r="N38" s="18">
        <v>56.821246838897515</v>
      </c>
      <c r="O38" s="18">
        <v>82.18931768476584</v>
      </c>
      <c r="P38" s="18">
        <v>337.40389268521221</v>
      </c>
      <c r="Q38" s="18">
        <v>180.88839362326328</v>
      </c>
      <c r="R38" s="18">
        <v>150.77160062482625</v>
      </c>
      <c r="S38" s="18">
        <v>174.18485858865691</v>
      </c>
      <c r="T38" s="18">
        <v>514.98411032952947</v>
      </c>
      <c r="U38" s="18">
        <v>16.928042005909919</v>
      </c>
      <c r="V38" s="18">
        <v>475.68094679548437</v>
      </c>
      <c r="W38" s="18">
        <v>1806.5128936465942</v>
      </c>
      <c r="X38" s="18">
        <v>172.88110218767665</v>
      </c>
      <c r="Y38" s="18">
        <v>102.73608307634206</v>
      </c>
      <c r="Z38" s="18">
        <v>4579.9662635250024</v>
      </c>
      <c r="AA38" s="18">
        <v>521.59819525656303</v>
      </c>
      <c r="AB38" s="18">
        <v>4346.3114614871201</v>
      </c>
      <c r="AC38" s="18">
        <v>1735.7853177347333</v>
      </c>
      <c r="AD38" s="18">
        <v>9124.3538581477078</v>
      </c>
      <c r="AE38" s="18">
        <v>720.28755460749483</v>
      </c>
      <c r="AF38" s="18">
        <v>5327.3440221582114</v>
      </c>
      <c r="AG38" s="18">
        <v>37623.929325843572</v>
      </c>
      <c r="AH38" s="18">
        <v>633.83045891589131</v>
      </c>
      <c r="AI38" s="18">
        <v>4158.2773661738547</v>
      </c>
      <c r="AJ38" s="18">
        <v>38796.754754301161</v>
      </c>
      <c r="AK38" s="18">
        <v>0</v>
      </c>
      <c r="AL38" s="19">
        <v>819.23859622734949</v>
      </c>
      <c r="AM38" s="20">
        <v>113590.45012732339</v>
      </c>
      <c r="AN38" s="22">
        <v>620612.11331304174</v>
      </c>
      <c r="AO38" s="18">
        <v>3457673.7793254424</v>
      </c>
      <c r="AP38" s="18">
        <v>0</v>
      </c>
      <c r="AQ38" s="18">
        <v>0</v>
      </c>
      <c r="AR38" s="18">
        <v>0</v>
      </c>
      <c r="AS38" s="18">
        <v>0</v>
      </c>
      <c r="AT38" s="20">
        <v>4078285.8926384849</v>
      </c>
      <c r="AU38" s="20">
        <v>4191876.3427658081</v>
      </c>
      <c r="AV38" s="20">
        <v>468134.93700702657</v>
      </c>
      <c r="AW38" s="19">
        <v>23263</v>
      </c>
      <c r="AX38" s="20">
        <v>4569683.8296455117</v>
      </c>
      <c r="AY38" s="20">
        <v>4683274.2797728339</v>
      </c>
      <c r="AZ38" s="19">
        <v>-1064892.1416733363</v>
      </c>
      <c r="BA38" s="19">
        <v>-230813.32955452372</v>
      </c>
      <c r="BB38" s="20">
        <v>3273978.3584176507</v>
      </c>
      <c r="BC38" s="20">
        <v>3387568.8085449748</v>
      </c>
      <c r="BD38" s="21">
        <v>32</v>
      </c>
      <c r="BE38" s="4"/>
      <c r="BF38" s="131">
        <f t="shared" si="0"/>
        <v>0.15514499842612781</v>
      </c>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row>
    <row r="39" spans="1:165" ht="24.75" customHeight="1">
      <c r="A39" s="16" t="s">
        <v>32</v>
      </c>
      <c r="B39" s="17" t="s">
        <v>83</v>
      </c>
      <c r="C39" s="18">
        <v>86.960240745039613</v>
      </c>
      <c r="D39" s="107">
        <v>29.125350448530945</v>
      </c>
      <c r="E39" s="108">
        <v>0</v>
      </c>
      <c r="F39" s="18">
        <v>7.9076694753771832</v>
      </c>
      <c r="G39" s="18">
        <v>1400.0650340064456</v>
      </c>
      <c r="H39" s="18">
        <v>54.651712506243719</v>
      </c>
      <c r="I39" s="18">
        <v>311.03325686404798</v>
      </c>
      <c r="J39" s="18">
        <v>1231.5788180861907</v>
      </c>
      <c r="K39" s="18">
        <v>56.992848300039434</v>
      </c>
      <c r="L39" s="18">
        <v>333.27081798318773</v>
      </c>
      <c r="M39" s="18">
        <v>296.32108814118141</v>
      </c>
      <c r="N39" s="18">
        <v>152.95205677431335</v>
      </c>
      <c r="O39" s="18">
        <v>633.85289067649012</v>
      </c>
      <c r="P39" s="18">
        <v>2449.4666186124632</v>
      </c>
      <c r="Q39" s="18">
        <v>1145.7762952357098</v>
      </c>
      <c r="R39" s="18">
        <v>1044.4628269591303</v>
      </c>
      <c r="S39" s="18">
        <v>1276.9828942595609</v>
      </c>
      <c r="T39" s="18">
        <v>2008.896735681094</v>
      </c>
      <c r="U39" s="18">
        <v>189.47583642190699</v>
      </c>
      <c r="V39" s="18">
        <v>717.92150499630725</v>
      </c>
      <c r="W39" s="18">
        <v>1065.5076359466748</v>
      </c>
      <c r="X39" s="18">
        <v>1682.6761365019763</v>
      </c>
      <c r="Y39" s="18">
        <v>1076.4340528381365</v>
      </c>
      <c r="Z39" s="18">
        <v>18312.600602714268</v>
      </c>
      <c r="AA39" s="18">
        <v>7176.933333206588</v>
      </c>
      <c r="AB39" s="18">
        <v>1345.4077214952101</v>
      </c>
      <c r="AC39" s="18">
        <v>4504.7748359465577</v>
      </c>
      <c r="AD39" s="18">
        <v>4187.4742678367593</v>
      </c>
      <c r="AE39" s="18">
        <v>2658.1168472941067</v>
      </c>
      <c r="AF39" s="18">
        <v>16890.890463757998</v>
      </c>
      <c r="AG39" s="18">
        <v>6567.7735306057439</v>
      </c>
      <c r="AH39" s="18">
        <v>747.24290367287483</v>
      </c>
      <c r="AI39" s="18">
        <v>4709.7389947398187</v>
      </c>
      <c r="AJ39" s="18">
        <v>7113.5231831520841</v>
      </c>
      <c r="AK39" s="18">
        <v>0</v>
      </c>
      <c r="AL39" s="19">
        <v>67.106503896338126</v>
      </c>
      <c r="AM39" s="20">
        <v>91533.895509778391</v>
      </c>
      <c r="AN39" s="22">
        <v>0</v>
      </c>
      <c r="AO39" s="18">
        <v>0</v>
      </c>
      <c r="AP39" s="18">
        <v>0</v>
      </c>
      <c r="AQ39" s="18">
        <v>0</v>
      </c>
      <c r="AR39" s="18">
        <v>0</v>
      </c>
      <c r="AS39" s="18">
        <v>0</v>
      </c>
      <c r="AT39" s="20">
        <v>0</v>
      </c>
      <c r="AU39" s="20">
        <v>91533.895509778391</v>
      </c>
      <c r="AV39" s="20">
        <v>0</v>
      </c>
      <c r="AW39" s="19">
        <v>0</v>
      </c>
      <c r="AX39" s="20">
        <v>0</v>
      </c>
      <c r="AY39" s="20">
        <v>91533.895509778391</v>
      </c>
      <c r="AZ39" s="19">
        <v>0</v>
      </c>
      <c r="BA39" s="19">
        <v>0</v>
      </c>
      <c r="BB39" s="20">
        <v>0</v>
      </c>
      <c r="BC39" s="20">
        <v>91533.895509778391</v>
      </c>
      <c r="BD39" s="21">
        <v>33</v>
      </c>
      <c r="BE39" s="4"/>
      <c r="BF39" s="131">
        <f t="shared" si="0"/>
        <v>0</v>
      </c>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row>
    <row r="40" spans="1:165" ht="24.75" customHeight="1">
      <c r="A40" s="23" t="s">
        <v>33</v>
      </c>
      <c r="B40" s="24" t="s">
        <v>84</v>
      </c>
      <c r="C40" s="25">
        <v>1549.5721121266763</v>
      </c>
      <c r="D40" s="109">
        <v>102.97080479247794</v>
      </c>
      <c r="E40" s="110">
        <v>0</v>
      </c>
      <c r="F40" s="25">
        <v>92.669747104109263</v>
      </c>
      <c r="G40" s="25">
        <v>8599.1027572055827</v>
      </c>
      <c r="H40" s="25">
        <v>266.65446164653167</v>
      </c>
      <c r="I40" s="25">
        <v>2208.4731804267121</v>
      </c>
      <c r="J40" s="25">
        <v>2588.7651089636906</v>
      </c>
      <c r="K40" s="25">
        <v>664.07277855072834</v>
      </c>
      <c r="L40" s="25">
        <v>3222.0894258675798</v>
      </c>
      <c r="M40" s="25">
        <v>4806.7232075492175</v>
      </c>
      <c r="N40" s="25">
        <v>2142.8963299987095</v>
      </c>
      <c r="O40" s="25">
        <v>2243.9980924259389</v>
      </c>
      <c r="P40" s="25">
        <v>12406.409586948999</v>
      </c>
      <c r="Q40" s="25">
        <v>2466.1455985927864</v>
      </c>
      <c r="R40" s="25">
        <v>1223.8269223061254</v>
      </c>
      <c r="S40" s="25">
        <v>664.21328840033129</v>
      </c>
      <c r="T40" s="25">
        <v>5775.6598298156905</v>
      </c>
      <c r="U40" s="25">
        <v>300.31771518519065</v>
      </c>
      <c r="V40" s="25">
        <v>3323.0625854382151</v>
      </c>
      <c r="W40" s="25">
        <v>28377.594870305271</v>
      </c>
      <c r="X40" s="25">
        <v>2792.6272793950438</v>
      </c>
      <c r="Y40" s="25">
        <v>4004.0271368724543</v>
      </c>
      <c r="Z40" s="25">
        <v>23861.706736792603</v>
      </c>
      <c r="AA40" s="25">
        <v>6638.1819667341842</v>
      </c>
      <c r="AB40" s="25">
        <v>20763.595407492343</v>
      </c>
      <c r="AC40" s="25">
        <v>17485.446974861155</v>
      </c>
      <c r="AD40" s="25">
        <v>24564.488758468564</v>
      </c>
      <c r="AE40" s="25">
        <v>441.85079727034577</v>
      </c>
      <c r="AF40" s="25">
        <v>68023.309429183108</v>
      </c>
      <c r="AG40" s="25">
        <v>8447.2402341224861</v>
      </c>
      <c r="AH40" s="25">
        <v>430.2247372636615</v>
      </c>
      <c r="AI40" s="25">
        <v>10764.792512586273</v>
      </c>
      <c r="AJ40" s="25">
        <v>10891.63737126197</v>
      </c>
      <c r="AK40" s="25">
        <v>0</v>
      </c>
      <c r="AL40" s="26">
        <v>0</v>
      </c>
      <c r="AM40" s="27">
        <v>282134.34774595476</v>
      </c>
      <c r="AN40" s="28">
        <v>0</v>
      </c>
      <c r="AO40" s="25">
        <v>0</v>
      </c>
      <c r="AP40" s="25">
        <v>0</v>
      </c>
      <c r="AQ40" s="25">
        <v>0</v>
      </c>
      <c r="AR40" s="25">
        <v>0</v>
      </c>
      <c r="AS40" s="25">
        <v>0</v>
      </c>
      <c r="AT40" s="27">
        <v>0</v>
      </c>
      <c r="AU40" s="27">
        <v>282134.34774595476</v>
      </c>
      <c r="AV40" s="27">
        <v>0</v>
      </c>
      <c r="AW40" s="26">
        <v>0</v>
      </c>
      <c r="AX40" s="27">
        <v>0</v>
      </c>
      <c r="AY40" s="27">
        <v>282134.34774595476</v>
      </c>
      <c r="AZ40" s="26">
        <v>0</v>
      </c>
      <c r="BA40" s="26">
        <v>-44384.452670736973</v>
      </c>
      <c r="BB40" s="27">
        <v>-44384.452670736973</v>
      </c>
      <c r="BC40" s="27">
        <v>237749.89507521779</v>
      </c>
      <c r="BD40" s="29">
        <v>34</v>
      </c>
      <c r="BE40" s="4"/>
      <c r="BF40" s="131">
        <f t="shared" si="0"/>
        <v>0</v>
      </c>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row>
    <row r="41" spans="1:165" ht="24.75" customHeight="1">
      <c r="B41" s="30" t="s">
        <v>90</v>
      </c>
      <c r="C41" s="31">
        <f>SUM(C5:C40)</f>
        <v>45521.254348728806</v>
      </c>
      <c r="D41" s="111">
        <v>8914.8089005923339</v>
      </c>
      <c r="E41" s="112">
        <v>17.610861587818452</v>
      </c>
      <c r="F41" s="31">
        <v>5452.0078430312333</v>
      </c>
      <c r="G41" s="31">
        <v>1314869.2243146556</v>
      </c>
      <c r="H41" s="31">
        <v>34520.673270032261</v>
      </c>
      <c r="I41" s="31">
        <v>231730.9572219449</v>
      </c>
      <c r="J41" s="31">
        <v>1889001.7475280899</v>
      </c>
      <c r="K41" s="31">
        <v>2205767.7314065979</v>
      </c>
      <c r="L41" s="31">
        <v>186211.78432335725</v>
      </c>
      <c r="M41" s="31">
        <v>871156.59706099192</v>
      </c>
      <c r="N41" s="31">
        <v>209473.62857910348</v>
      </c>
      <c r="O41" s="31">
        <v>308313.63334766118</v>
      </c>
      <c r="P41" s="31">
        <v>1452053.8158639383</v>
      </c>
      <c r="Q41" s="31">
        <v>552633.29098737927</v>
      </c>
      <c r="R41" s="31">
        <v>600254.62548880582</v>
      </c>
      <c r="S41" s="31">
        <v>579233.77433278284</v>
      </c>
      <c r="T41" s="31">
        <v>3666393.9094167971</v>
      </c>
      <c r="U41" s="32">
        <v>113640.39840991115</v>
      </c>
      <c r="V41" s="31">
        <v>646384.09503911319</v>
      </c>
      <c r="W41" s="31">
        <v>2040716.2038348014</v>
      </c>
      <c r="X41" s="31">
        <v>878585.31523926859</v>
      </c>
      <c r="Y41" s="31">
        <v>171810.41571865999</v>
      </c>
      <c r="Z41" s="31">
        <v>1515324.2980575995</v>
      </c>
      <c r="AA41" s="31">
        <v>711508.14935290313</v>
      </c>
      <c r="AB41" s="31">
        <v>714873.21296750044</v>
      </c>
      <c r="AC41" s="31">
        <v>1542986.3257922397</v>
      </c>
      <c r="AD41" s="31">
        <v>1020597.8643101508</v>
      </c>
      <c r="AE41" s="31">
        <v>332391.6224098177</v>
      </c>
      <c r="AF41" s="31">
        <v>1105113.7299142322</v>
      </c>
      <c r="AG41" s="31">
        <v>1116216.0750477822</v>
      </c>
      <c r="AH41" s="31">
        <v>65222.501934403183</v>
      </c>
      <c r="AI41" s="31">
        <v>1176406.9774900631</v>
      </c>
      <c r="AJ41" s="31">
        <v>1415412.6675697507</v>
      </c>
      <c r="AK41" s="31">
        <v>91533.895509778318</v>
      </c>
      <c r="AL41" s="32">
        <v>281858.45515334426</v>
      </c>
      <c r="AM41" s="33">
        <v>29102103.278847396</v>
      </c>
      <c r="AN41" s="34">
        <v>966983.65386711655</v>
      </c>
      <c r="AO41" s="31">
        <v>22286724.125185456</v>
      </c>
      <c r="AP41" s="31">
        <v>4683507.2893715138</v>
      </c>
      <c r="AQ41" s="31">
        <v>897551.59671549289</v>
      </c>
      <c r="AR41" s="31">
        <v>6053217.297437761</v>
      </c>
      <c r="AS41" s="31">
        <v>25168.760664893638</v>
      </c>
      <c r="AT41" s="33">
        <v>34913152.723242238</v>
      </c>
      <c r="AU41" s="33">
        <v>64015256.002089582</v>
      </c>
      <c r="AV41" s="33">
        <v>18415901.863595251</v>
      </c>
      <c r="AW41" s="32">
        <v>3862173.258234764</v>
      </c>
      <c r="AX41" s="33">
        <v>57191227.845072247</v>
      </c>
      <c r="AY41" s="33">
        <v>86293331.123919576</v>
      </c>
      <c r="AZ41" s="32">
        <v>-20206046.121437766</v>
      </c>
      <c r="BA41" s="32">
        <v>-6005130.9562551603</v>
      </c>
      <c r="BB41" s="33">
        <v>30980050.767379351</v>
      </c>
      <c r="BC41" s="33">
        <v>60082154.04622671</v>
      </c>
      <c r="BD41" s="18"/>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row>
    <row r="42" spans="1:165" ht="24.75" customHeight="1">
      <c r="B42" s="35" t="s">
        <v>91</v>
      </c>
      <c r="C42" s="18">
        <v>510.81997098181523</v>
      </c>
      <c r="D42" s="107">
        <v>1101.0596082254904</v>
      </c>
      <c r="E42" s="113">
        <v>0</v>
      </c>
      <c r="F42" s="36">
        <v>245.89920428438586</v>
      </c>
      <c r="G42" s="36">
        <v>24978.192939435801</v>
      </c>
      <c r="H42" s="36">
        <v>802.39675441993722</v>
      </c>
      <c r="I42" s="36">
        <v>6224.8206729883877</v>
      </c>
      <c r="J42" s="36">
        <v>49492.153087424427</v>
      </c>
      <c r="K42" s="36">
        <v>7746.1905165796234</v>
      </c>
      <c r="L42" s="36">
        <v>5655.8726149856502</v>
      </c>
      <c r="M42" s="36">
        <v>8225.9129063121782</v>
      </c>
      <c r="N42" s="36">
        <v>2186.4647105762701</v>
      </c>
      <c r="O42" s="36">
        <v>11712.916053669658</v>
      </c>
      <c r="P42" s="36">
        <v>37253.437458896915</v>
      </c>
      <c r="Q42" s="36">
        <v>17680.328520590221</v>
      </c>
      <c r="R42" s="36">
        <v>21833.115307320586</v>
      </c>
      <c r="S42" s="36">
        <v>14573.122149060508</v>
      </c>
      <c r="T42" s="36">
        <v>35143.186036303225</v>
      </c>
      <c r="U42" s="37">
        <v>3576.3895347732628</v>
      </c>
      <c r="V42" s="36">
        <v>21576.980938344761</v>
      </c>
      <c r="W42" s="36">
        <v>59634.06142135401</v>
      </c>
      <c r="X42" s="36">
        <v>17412.370371861405</v>
      </c>
      <c r="Y42" s="36">
        <v>11555.071940928579</v>
      </c>
      <c r="Z42" s="36">
        <v>97774.69958132079</v>
      </c>
      <c r="AA42" s="36">
        <v>53539.753221198618</v>
      </c>
      <c r="AB42" s="36">
        <v>15228.580148276211</v>
      </c>
      <c r="AC42" s="36">
        <v>54384.749965980882</v>
      </c>
      <c r="AD42" s="36">
        <v>138450.52201211665</v>
      </c>
      <c r="AE42" s="36">
        <v>18585.271973216863</v>
      </c>
      <c r="AF42" s="36">
        <v>45789.662917203532</v>
      </c>
      <c r="AG42" s="36">
        <v>35601.762585799115</v>
      </c>
      <c r="AH42" s="36">
        <v>5705.0375824043886</v>
      </c>
      <c r="AI42" s="36">
        <v>63517.947197277077</v>
      </c>
      <c r="AJ42" s="36">
        <v>78222.823705803021</v>
      </c>
      <c r="AK42" s="36">
        <v>0</v>
      </c>
      <c r="AL42" s="37">
        <v>1062.0802572022219</v>
      </c>
      <c r="AM42" s="38">
        <v>966983.65386711666</v>
      </c>
      <c r="AN42" s="4"/>
      <c r="AO42" s="4"/>
      <c r="AP42" s="4"/>
      <c r="AQ42" s="4"/>
      <c r="AR42" s="4"/>
      <c r="AS42" s="4"/>
      <c r="AT42" s="4"/>
      <c r="AU42" s="4"/>
      <c r="AV42" s="4"/>
      <c r="AW42" s="4"/>
      <c r="AX42" s="4"/>
      <c r="AY42" s="4"/>
      <c r="AZ42" s="4"/>
      <c r="BA42" s="4"/>
      <c r="BB42" s="4"/>
      <c r="BC42" s="4"/>
      <c r="BD42" s="39"/>
      <c r="BE42" s="4"/>
      <c r="BF42" s="131"/>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row>
    <row r="43" spans="1:165" ht="24.75" customHeight="1">
      <c r="B43" s="40" t="s">
        <v>92</v>
      </c>
      <c r="C43" s="18">
        <v>16358.142279981641</v>
      </c>
      <c r="D43" s="107">
        <v>4173.1593346735735</v>
      </c>
      <c r="E43" s="108">
        <v>7.6964393653433705</v>
      </c>
      <c r="F43" s="18">
        <v>1440.722947373398</v>
      </c>
      <c r="G43" s="18">
        <v>241644.27344232996</v>
      </c>
      <c r="H43" s="18">
        <v>12484.948051087218</v>
      </c>
      <c r="I43" s="18">
        <v>74153.181684411611</v>
      </c>
      <c r="J43" s="18">
        <v>243065.37584603802</v>
      </c>
      <c r="K43" s="18">
        <v>39465.46724868114</v>
      </c>
      <c r="L43" s="18">
        <v>63178.552316580921</v>
      </c>
      <c r="M43" s="18">
        <v>96889.197909815455</v>
      </c>
      <c r="N43" s="18">
        <v>28465.389393695172</v>
      </c>
      <c r="O43" s="18">
        <v>178330.08811809664</v>
      </c>
      <c r="P43" s="18">
        <v>429973.99813299155</v>
      </c>
      <c r="Q43" s="18">
        <v>170236.9290072096</v>
      </c>
      <c r="R43" s="18">
        <v>129534.59311492684</v>
      </c>
      <c r="S43" s="18">
        <v>119927.7704025862</v>
      </c>
      <c r="T43" s="18">
        <v>524832.54720208747</v>
      </c>
      <c r="U43" s="19">
        <v>49929.950208736453</v>
      </c>
      <c r="V43" s="18">
        <v>244993.61608832696</v>
      </c>
      <c r="W43" s="18">
        <v>1360341.4866728396</v>
      </c>
      <c r="X43" s="18">
        <v>84179.268476378827</v>
      </c>
      <c r="Y43" s="18">
        <v>188924.41907626856</v>
      </c>
      <c r="Z43" s="18">
        <v>1986947.5623623359</v>
      </c>
      <c r="AA43" s="18">
        <v>583127.94109630829</v>
      </c>
      <c r="AB43" s="18">
        <v>189892.68735505722</v>
      </c>
      <c r="AC43" s="18">
        <v>780573.43945245328</v>
      </c>
      <c r="AD43" s="18">
        <v>795078.81553639483</v>
      </c>
      <c r="AE43" s="18">
        <v>833347.65002248494</v>
      </c>
      <c r="AF43" s="18">
        <v>1908622.6947747392</v>
      </c>
      <c r="AG43" s="18">
        <v>1306612.5672116864</v>
      </c>
      <c r="AH43" s="18">
        <v>98478.798338960158</v>
      </c>
      <c r="AI43" s="18">
        <v>1115810.1553952638</v>
      </c>
      <c r="AJ43" s="18">
        <v>981411.21471126669</v>
      </c>
      <c r="AK43" s="18">
        <v>0</v>
      </c>
      <c r="AL43" s="19">
        <v>6396.8675673970902</v>
      </c>
      <c r="AM43" s="20">
        <v>14888831.167218829</v>
      </c>
      <c r="AN43" s="4"/>
      <c r="AO43" s="4"/>
      <c r="AP43" s="4"/>
      <c r="AQ43" s="4"/>
      <c r="AR43" s="4"/>
      <c r="AS43" s="4"/>
      <c r="AT43" s="4"/>
      <c r="AU43" s="4"/>
      <c r="AV43" s="4"/>
      <c r="AW43" s="4"/>
      <c r="AX43" s="4"/>
      <c r="AY43" s="4"/>
      <c r="AZ43" s="4"/>
      <c r="BA43" s="4"/>
      <c r="BB43" s="4"/>
      <c r="BC43" s="4"/>
      <c r="BD43" s="39"/>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row>
    <row r="44" spans="1:165" ht="24.75" customHeight="1">
      <c r="B44" s="40" t="s">
        <v>93</v>
      </c>
      <c r="C44" s="18">
        <v>32440.177728035324</v>
      </c>
      <c r="D44" s="107">
        <v>2910.1679037080698</v>
      </c>
      <c r="E44" s="108">
        <v>18.493681947871778</v>
      </c>
      <c r="F44" s="18">
        <v>549.01911126159564</v>
      </c>
      <c r="G44" s="18">
        <v>232525.11440431076</v>
      </c>
      <c r="H44" s="18">
        <v>1283.9415595491814</v>
      </c>
      <c r="I44" s="18">
        <v>23914.819380918201</v>
      </c>
      <c r="J44" s="18">
        <v>172477.6189482515</v>
      </c>
      <c r="K44" s="18">
        <v>11112.681539165531</v>
      </c>
      <c r="L44" s="18">
        <v>36918.439541774598</v>
      </c>
      <c r="M44" s="18">
        <v>56810.237198359719</v>
      </c>
      <c r="N44" s="18">
        <v>11738.958576862298</v>
      </c>
      <c r="O44" s="18">
        <v>18462.544274269902</v>
      </c>
      <c r="P44" s="18">
        <v>133254.9530904225</v>
      </c>
      <c r="Q44" s="18">
        <v>23762.249016410835</v>
      </c>
      <c r="R44" s="18">
        <v>15136.959751012069</v>
      </c>
      <c r="S44" s="18">
        <v>34068.610639626721</v>
      </c>
      <c r="T44" s="18">
        <v>76839.963682734495</v>
      </c>
      <c r="U44" s="19">
        <v>8621.1447332259468</v>
      </c>
      <c r="V44" s="18">
        <v>53308.167557094246</v>
      </c>
      <c r="W44" s="18">
        <v>41301.216808209203</v>
      </c>
      <c r="X44" s="18">
        <v>147023.45882548971</v>
      </c>
      <c r="Y44" s="18">
        <v>77268.92228388488</v>
      </c>
      <c r="Z44" s="18">
        <v>667858.98594999639</v>
      </c>
      <c r="AA44" s="18">
        <v>381455.91993179772</v>
      </c>
      <c r="AB44" s="18">
        <v>2723209.5941133653</v>
      </c>
      <c r="AC44" s="18">
        <v>228445.59648684555</v>
      </c>
      <c r="AD44" s="18">
        <v>305275.15040004777</v>
      </c>
      <c r="AE44" s="18">
        <v>0</v>
      </c>
      <c r="AF44" s="18">
        <v>9571.3033657579945</v>
      </c>
      <c r="AG44" s="18">
        <v>159222.37241491873</v>
      </c>
      <c r="AH44" s="18">
        <v>1544.1883756413608</v>
      </c>
      <c r="AI44" s="18">
        <v>334536.8987907464</v>
      </c>
      <c r="AJ44" s="18">
        <v>493017.68826645362</v>
      </c>
      <c r="AK44" s="18">
        <v>7.2759576141834259E-11</v>
      </c>
      <c r="AL44" s="19">
        <v>-80287.521311907971</v>
      </c>
      <c r="AM44" s="20">
        <v>6435598.0370201878</v>
      </c>
      <c r="AN44" s="4"/>
      <c r="AO44" s="4"/>
      <c r="AP44" s="4"/>
      <c r="AQ44" s="4"/>
      <c r="AR44" s="4"/>
      <c r="AS44" s="4"/>
      <c r="AT44" s="4"/>
      <c r="AU44" s="4"/>
      <c r="AV44" s="4"/>
      <c r="AW44" s="4"/>
      <c r="AX44" s="4"/>
      <c r="AY44" s="4"/>
      <c r="AZ44" s="4"/>
      <c r="BA44" s="4"/>
      <c r="BB44" s="4"/>
      <c r="BC44" s="4"/>
      <c r="BD44" s="39"/>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row>
    <row r="45" spans="1:165" ht="24.75" customHeight="1">
      <c r="B45" s="40" t="s">
        <v>94</v>
      </c>
      <c r="C45" s="18">
        <v>8617.774927324861</v>
      </c>
      <c r="D45" s="107">
        <v>1568.6706008767003</v>
      </c>
      <c r="E45" s="108">
        <v>4.0691316607481109</v>
      </c>
      <c r="F45" s="18">
        <v>732.17978802846562</v>
      </c>
      <c r="G45" s="18">
        <v>65395.231273832163</v>
      </c>
      <c r="H45" s="18">
        <v>1722.0885133278794</v>
      </c>
      <c r="I45" s="18">
        <v>13106.014293900542</v>
      </c>
      <c r="J45" s="18">
        <v>132140.43318991366</v>
      </c>
      <c r="K45" s="18">
        <v>37245.671927095595</v>
      </c>
      <c r="L45" s="18">
        <v>25947.601894368276</v>
      </c>
      <c r="M45" s="18">
        <v>58934.354637606149</v>
      </c>
      <c r="N45" s="18">
        <v>12184.999568489935</v>
      </c>
      <c r="O45" s="18">
        <v>29228.374916603258</v>
      </c>
      <c r="P45" s="18">
        <v>127054.4276460758</v>
      </c>
      <c r="Q45" s="18">
        <v>41205.509911440669</v>
      </c>
      <c r="R45" s="18">
        <v>37958.292776928196</v>
      </c>
      <c r="S45" s="18">
        <v>39244.285914484884</v>
      </c>
      <c r="T45" s="18">
        <v>133589.03768824591</v>
      </c>
      <c r="U45" s="19">
        <v>12700.921384473982</v>
      </c>
      <c r="V45" s="18">
        <v>59144.480801260339</v>
      </c>
      <c r="W45" s="18">
        <v>191968.06707200207</v>
      </c>
      <c r="X45" s="18">
        <v>158626.90218559411</v>
      </c>
      <c r="Y45" s="18">
        <v>92158.388409106075</v>
      </c>
      <c r="Z45" s="18">
        <v>259565.70357914863</v>
      </c>
      <c r="AA45" s="18">
        <v>214116.20979022179</v>
      </c>
      <c r="AB45" s="18">
        <v>1952697.4979467918</v>
      </c>
      <c r="AC45" s="18">
        <v>291158.78670320433</v>
      </c>
      <c r="AD45" s="18">
        <v>391559.17417087115</v>
      </c>
      <c r="AE45" s="18">
        <v>485160.26660911809</v>
      </c>
      <c r="AF45" s="18">
        <v>395271.09387873893</v>
      </c>
      <c r="AG45" s="18">
        <v>175614.87031544367</v>
      </c>
      <c r="AH45" s="18">
        <v>11509.693268074356</v>
      </c>
      <c r="AI45" s="18">
        <v>291909.63403749262</v>
      </c>
      <c r="AJ45" s="18">
        <v>250681.38723954366</v>
      </c>
      <c r="AK45" s="18">
        <v>0</v>
      </c>
      <c r="AL45" s="19">
        <v>26079.43239738261</v>
      </c>
      <c r="AM45" s="20">
        <v>6025801.5283886706</v>
      </c>
      <c r="AN45" s="4"/>
      <c r="AO45" s="4"/>
      <c r="AP45" s="4"/>
      <c r="AQ45" s="4"/>
      <c r="AR45" s="4"/>
      <c r="AS45" s="4"/>
      <c r="AT45" s="4"/>
      <c r="AU45" s="4"/>
      <c r="AV45" s="4"/>
      <c r="AW45" s="4"/>
      <c r="AX45" s="4"/>
      <c r="AY45" s="4"/>
      <c r="AZ45" s="4"/>
      <c r="BA45" s="4"/>
      <c r="BB45" s="4"/>
      <c r="BC45" s="4"/>
      <c r="BD45" s="39"/>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row>
    <row r="46" spans="1:165" ht="24.75" customHeight="1">
      <c r="B46" s="41" t="s">
        <v>95</v>
      </c>
      <c r="C46" s="18">
        <v>5664.2763589549077</v>
      </c>
      <c r="D46" s="107">
        <v>821.08148586034224</v>
      </c>
      <c r="E46" s="108">
        <v>2.1298854382182908</v>
      </c>
      <c r="F46" s="18">
        <v>588.19459200425536</v>
      </c>
      <c r="G46" s="18">
        <v>268226.82845001703</v>
      </c>
      <c r="H46" s="18">
        <v>1899.8448062275756</v>
      </c>
      <c r="I46" s="18">
        <v>11257.969763104154</v>
      </c>
      <c r="J46" s="18">
        <v>56576.940911751997</v>
      </c>
      <c r="K46" s="18">
        <v>866189.9371335085</v>
      </c>
      <c r="L46" s="18">
        <v>12909.152039404074</v>
      </c>
      <c r="M46" s="18">
        <v>25727.679587849914</v>
      </c>
      <c r="N46" s="18">
        <v>6987.5661913799049</v>
      </c>
      <c r="O46" s="18">
        <v>17886.003141475318</v>
      </c>
      <c r="P46" s="18">
        <v>41728.170796984057</v>
      </c>
      <c r="Q46" s="18">
        <v>12668.48729737752</v>
      </c>
      <c r="R46" s="18">
        <v>12316.42328594129</v>
      </c>
      <c r="S46" s="18">
        <v>12249.243295835497</v>
      </c>
      <c r="T46" s="18">
        <v>72781.336174748081</v>
      </c>
      <c r="U46" s="19">
        <v>5414.3084997752558</v>
      </c>
      <c r="V46" s="18">
        <v>30970.363619562908</v>
      </c>
      <c r="W46" s="18">
        <v>129098.84904453998</v>
      </c>
      <c r="X46" s="18">
        <v>63451.935337696777</v>
      </c>
      <c r="Y46" s="18">
        <v>23792.765154214761</v>
      </c>
      <c r="Z46" s="18">
        <v>198414.72946472972</v>
      </c>
      <c r="AA46" s="18">
        <v>85337.148356512116</v>
      </c>
      <c r="AB46" s="18">
        <v>323472.6639908051</v>
      </c>
      <c r="AC46" s="18">
        <v>126386.80878954763</v>
      </c>
      <c r="AD46" s="18">
        <v>104068.21663010493</v>
      </c>
      <c r="AE46" s="18">
        <v>10764.437387626534</v>
      </c>
      <c r="AF46" s="18">
        <v>36775.924745240765</v>
      </c>
      <c r="AG46" s="18">
        <v>47323.490358924479</v>
      </c>
      <c r="AH46" s="18">
        <v>5429.9520934606408</v>
      </c>
      <c r="AI46" s="18">
        <v>89508.528793784411</v>
      </c>
      <c r="AJ46" s="18">
        <v>169075.2668399743</v>
      </c>
      <c r="AK46" s="18">
        <v>0</v>
      </c>
      <c r="AL46" s="19">
        <v>2677.6693385065569</v>
      </c>
      <c r="AM46" s="20">
        <v>2878444.323642869</v>
      </c>
      <c r="AN46" s="4"/>
      <c r="AO46" s="4"/>
      <c r="AP46" s="4"/>
      <c r="AQ46" s="4"/>
      <c r="AR46" s="4"/>
      <c r="AS46" s="4"/>
      <c r="AT46" s="4"/>
      <c r="AU46" s="4"/>
      <c r="AV46" s="4"/>
      <c r="AW46" s="4"/>
      <c r="AX46" s="4"/>
      <c r="AY46" s="4"/>
      <c r="AZ46" s="4"/>
      <c r="BA46" s="4"/>
      <c r="BB46" s="4"/>
      <c r="BC46" s="4"/>
      <c r="BD46" s="39"/>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row>
    <row r="47" spans="1:165" ht="24.75" customHeight="1">
      <c r="B47" s="42" t="s">
        <v>96</v>
      </c>
      <c r="C47" s="25">
        <v>-294.44561400736256</v>
      </c>
      <c r="D47" s="109">
        <v>-213.69783393650968</v>
      </c>
      <c r="E47" s="110">
        <v>0</v>
      </c>
      <c r="F47" s="25">
        <v>-1.0234859833338041</v>
      </c>
      <c r="G47" s="25">
        <v>-20921.454978259942</v>
      </c>
      <c r="H47" s="25">
        <v>-6.2399733157468962</v>
      </c>
      <c r="I47" s="25">
        <v>-22.610566607109462</v>
      </c>
      <c r="J47" s="25">
        <v>-84.046507857632662</v>
      </c>
      <c r="K47" s="25">
        <v>-10520.822015628528</v>
      </c>
      <c r="L47" s="25">
        <v>-22.646261123379418</v>
      </c>
      <c r="M47" s="25">
        <v>-40.979300935357429</v>
      </c>
      <c r="N47" s="25">
        <v>-12.007020107048564</v>
      </c>
      <c r="O47" s="25">
        <v>-53.559851775910268</v>
      </c>
      <c r="P47" s="25">
        <v>-145.80298930873548</v>
      </c>
      <c r="Q47" s="25">
        <v>-48.794740408023301</v>
      </c>
      <c r="R47" s="25">
        <v>-35.050390846833118</v>
      </c>
      <c r="S47" s="25">
        <v>-49.806734376583449</v>
      </c>
      <c r="T47" s="25">
        <v>-271.97249437990877</v>
      </c>
      <c r="U47" s="26">
        <v>-16.258078157465974</v>
      </c>
      <c r="V47" s="25">
        <v>-77.116473692742545</v>
      </c>
      <c r="W47" s="25">
        <v>-21698.776640039621</v>
      </c>
      <c r="X47" s="25">
        <v>-16213.824220187962</v>
      </c>
      <c r="Y47" s="25">
        <v>-11676.435492872472</v>
      </c>
      <c r="Z47" s="25">
        <v>-2687.5096416189958</v>
      </c>
      <c r="AA47" s="25">
        <v>-48456.783834891401</v>
      </c>
      <c r="AB47" s="25">
        <v>-6613.8087044998701</v>
      </c>
      <c r="AC47" s="25">
        <v>-14489.650676490857</v>
      </c>
      <c r="AD47" s="25">
        <v>-533.49939008997251</v>
      </c>
      <c r="AE47" s="25">
        <v>0</v>
      </c>
      <c r="AF47" s="25">
        <v>-3250.4900326088868</v>
      </c>
      <c r="AG47" s="25">
        <v>-50492.395958478635</v>
      </c>
      <c r="AH47" s="25">
        <v>-3562.6430674563894</v>
      </c>
      <c r="AI47" s="25">
        <v>-2804.4616738785094</v>
      </c>
      <c r="AJ47" s="25">
        <v>-252.23978781773647</v>
      </c>
      <c r="AK47" s="25">
        <v>0</v>
      </c>
      <c r="AL47" s="26">
        <v>-37.088326706994089</v>
      </c>
      <c r="AM47" s="27">
        <v>-215607.94275834635</v>
      </c>
      <c r="AN47" s="4"/>
      <c r="AO47" s="4"/>
      <c r="AP47" s="4"/>
      <c r="AQ47" s="4"/>
      <c r="AR47" s="4"/>
      <c r="AS47" s="4"/>
      <c r="AT47" s="4"/>
      <c r="AU47" s="4"/>
      <c r="AV47" s="4"/>
      <c r="AW47" s="4"/>
      <c r="AX47" s="4"/>
      <c r="AY47" s="4"/>
      <c r="AZ47" s="4"/>
      <c r="BA47" s="4"/>
      <c r="BB47" s="4"/>
      <c r="BC47" s="4"/>
      <c r="BD47" s="39"/>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row>
    <row r="48" spans="1:165" ht="24.75" customHeight="1">
      <c r="B48" s="30" t="s">
        <v>97</v>
      </c>
      <c r="C48" s="31">
        <f>SUM(C42:C47)</f>
        <v>63296.745651271187</v>
      </c>
      <c r="D48" s="111">
        <v>10360.441099407666</v>
      </c>
      <c r="E48" s="112">
        <v>32.389138412181545</v>
      </c>
      <c r="F48" s="31">
        <v>3554.9921569687667</v>
      </c>
      <c r="G48" s="31">
        <v>811848.1855316658</v>
      </c>
      <c r="H48" s="31">
        <v>18186.97971129604</v>
      </c>
      <c r="I48" s="31">
        <v>128634.19522871578</v>
      </c>
      <c r="J48" s="31">
        <v>653668.47547552234</v>
      </c>
      <c r="K48" s="31">
        <v>951239.12634940189</v>
      </c>
      <c r="L48" s="31">
        <v>144586.97214599009</v>
      </c>
      <c r="M48" s="31">
        <v>246546.40293900814</v>
      </c>
      <c r="N48" s="31">
        <v>61551.371420896532</v>
      </c>
      <c r="O48" s="31">
        <v>255566.36665233882</v>
      </c>
      <c r="P48" s="31">
        <v>769119.18413606181</v>
      </c>
      <c r="Q48" s="31">
        <v>265504.70901262085</v>
      </c>
      <c r="R48" s="31">
        <v>216744.33384528221</v>
      </c>
      <c r="S48" s="31">
        <v>220013.22566721719</v>
      </c>
      <c r="T48" s="31">
        <v>842914.09828973922</v>
      </c>
      <c r="U48" s="32">
        <v>80226.45628282745</v>
      </c>
      <c r="V48" s="31">
        <v>409916.49253089656</v>
      </c>
      <c r="W48" s="31">
        <v>1760644.904378905</v>
      </c>
      <c r="X48" s="31">
        <v>454480.1109768328</v>
      </c>
      <c r="Y48" s="31">
        <v>382023.13137153035</v>
      </c>
      <c r="Z48" s="31">
        <v>3207874.171295912</v>
      </c>
      <c r="AA48" s="31">
        <v>1269120.1885611471</v>
      </c>
      <c r="AB48" s="31">
        <v>5197887.2148497961</v>
      </c>
      <c r="AC48" s="31">
        <v>1466459.7307215412</v>
      </c>
      <c r="AD48" s="31">
        <v>1733898.3793594453</v>
      </c>
      <c r="AE48" s="31">
        <v>1347857.6259924464</v>
      </c>
      <c r="AF48" s="31">
        <v>2392780.1896490715</v>
      </c>
      <c r="AG48" s="31">
        <v>1673882.6669282941</v>
      </c>
      <c r="AH48" s="31">
        <v>119105.02659108452</v>
      </c>
      <c r="AI48" s="31">
        <v>1892478.7025406859</v>
      </c>
      <c r="AJ48" s="31">
        <v>1972156.1409752241</v>
      </c>
      <c r="AK48" s="31">
        <v>7.2759576141834259E-11</v>
      </c>
      <c r="AL48" s="32">
        <v>-44108.560078126487</v>
      </c>
      <c r="AM48" s="33">
        <v>30980050.767379358</v>
      </c>
      <c r="AN48" s="4"/>
      <c r="AO48" s="4"/>
      <c r="AP48" s="4"/>
      <c r="AQ48" s="4"/>
      <c r="AR48" s="4"/>
      <c r="AS48" s="4"/>
      <c r="AT48" s="4"/>
      <c r="AU48" s="4"/>
      <c r="AV48" s="4"/>
      <c r="AW48" s="4"/>
      <c r="AX48" s="4"/>
      <c r="AY48" s="4"/>
      <c r="AZ48" s="4"/>
      <c r="BA48" s="4"/>
      <c r="BB48" s="4"/>
      <c r="BC48" s="4"/>
      <c r="BD48" s="39"/>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row>
    <row r="49" spans="1:169" ht="24.75" customHeight="1">
      <c r="B49" s="30" t="s">
        <v>48</v>
      </c>
      <c r="C49" s="25">
        <f>C41+C48</f>
        <v>108818</v>
      </c>
      <c r="D49" s="111">
        <v>19275.25</v>
      </c>
      <c r="E49" s="110">
        <v>50</v>
      </c>
      <c r="F49" s="31">
        <v>9007</v>
      </c>
      <c r="G49" s="31">
        <v>2126717.4098463217</v>
      </c>
      <c r="H49" s="31">
        <v>52707.652981328298</v>
      </c>
      <c r="I49" s="31">
        <v>360365.15245066071</v>
      </c>
      <c r="J49" s="31">
        <v>2542670.2230036119</v>
      </c>
      <c r="K49" s="31">
        <v>3157006.857756</v>
      </c>
      <c r="L49" s="31">
        <v>330798.7564693474</v>
      </c>
      <c r="M49" s="31">
        <v>1117703</v>
      </c>
      <c r="N49" s="31">
        <v>271025</v>
      </c>
      <c r="O49" s="31">
        <v>563880</v>
      </c>
      <c r="P49" s="31">
        <v>2221173</v>
      </c>
      <c r="Q49" s="31">
        <v>818138</v>
      </c>
      <c r="R49" s="31">
        <v>816998.95933408802</v>
      </c>
      <c r="S49" s="31">
        <v>799247</v>
      </c>
      <c r="T49" s="31">
        <v>4509308.007706535</v>
      </c>
      <c r="U49" s="32">
        <v>193866.85469273859</v>
      </c>
      <c r="V49" s="31">
        <v>1056300.5875700095</v>
      </c>
      <c r="W49" s="31">
        <v>3801361.1082137059</v>
      </c>
      <c r="X49" s="31">
        <v>1333065.4262161013</v>
      </c>
      <c r="Y49" s="31">
        <v>553833.54709019035</v>
      </c>
      <c r="Z49" s="31">
        <v>4723198.4693535119</v>
      </c>
      <c r="AA49" s="31">
        <v>1980628.3379140503</v>
      </c>
      <c r="AB49" s="31">
        <v>5912760.4278172962</v>
      </c>
      <c r="AC49" s="31">
        <v>3009446.0565137807</v>
      </c>
      <c r="AD49" s="31">
        <v>2754496.2436695965</v>
      </c>
      <c r="AE49" s="31">
        <v>1680249.2484022642</v>
      </c>
      <c r="AF49" s="31">
        <v>3497893.9195633037</v>
      </c>
      <c r="AG49" s="31">
        <v>2790098.7419760767</v>
      </c>
      <c r="AH49" s="31">
        <v>184327.52852548769</v>
      </c>
      <c r="AI49" s="31">
        <v>3068885.6800307492</v>
      </c>
      <c r="AJ49" s="31">
        <v>3387568.8085449748</v>
      </c>
      <c r="AK49" s="31">
        <v>91533.895509778391</v>
      </c>
      <c r="AL49" s="32">
        <v>237749.89507521779</v>
      </c>
      <c r="AM49" s="33">
        <v>60082154.046226725</v>
      </c>
      <c r="AN49" s="4"/>
      <c r="AO49" s="4"/>
      <c r="AP49" s="4"/>
      <c r="AQ49" s="4"/>
      <c r="AR49" s="4"/>
      <c r="AS49" s="4"/>
      <c r="AT49" s="4"/>
      <c r="AU49" s="4"/>
      <c r="AV49" s="4"/>
      <c r="AW49" s="4"/>
      <c r="AX49" s="4"/>
      <c r="AY49" s="4"/>
      <c r="AZ49" s="4"/>
      <c r="BA49" s="4"/>
      <c r="BB49" s="4"/>
      <c r="BC49" s="4"/>
      <c r="BD49" s="39"/>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row>
    <row r="50" spans="1:169">
      <c r="A50" s="2"/>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row>
    <row r="51" spans="1:169" ht="14.25" customHeight="1">
      <c r="A51" s="2"/>
      <c r="D51" s="11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row>
    <row r="52" spans="1:169">
      <c r="A52" s="2"/>
      <c r="AD52" s="18"/>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row>
    <row r="53" spans="1:169" ht="25.5" customHeight="1">
      <c r="A53" s="2"/>
      <c r="C53" s="4"/>
      <c r="AD53" s="18"/>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row>
    <row r="54" spans="1:169" ht="25.5" customHeight="1">
      <c r="A54" s="2"/>
      <c r="AD54" s="18"/>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row>
    <row r="55" spans="1:169" ht="25.5" customHeight="1">
      <c r="A55" s="2"/>
      <c r="AD55" s="18"/>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row>
    <row r="56" spans="1:169" ht="25.5" customHeight="1">
      <c r="A56" s="2"/>
      <c r="AD56" s="18"/>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row>
    <row r="57" spans="1:169" ht="25.5" customHeight="1">
      <c r="A57" s="2"/>
      <c r="AD57" s="18"/>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row>
    <row r="58" spans="1:169" ht="25.5" customHeight="1">
      <c r="A58" s="2"/>
      <c r="AD58" s="18"/>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row>
    <row r="59" spans="1:169" ht="25.5" customHeight="1">
      <c r="A59" s="2"/>
      <c r="AD59" s="18"/>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row>
    <row r="60" spans="1:169" ht="25.5" customHeight="1">
      <c r="A60" s="2"/>
      <c r="AD60" s="18"/>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row>
    <row r="61" spans="1:169" ht="25.5" customHeight="1">
      <c r="A61" s="2"/>
      <c r="AD61" s="18"/>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row>
    <row r="62" spans="1:169" ht="25.5" customHeight="1">
      <c r="A62" s="2"/>
      <c r="AD62" s="18"/>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row>
    <row r="63" spans="1:169" ht="25.5" customHeight="1">
      <c r="A63" s="2"/>
      <c r="AD63" s="18"/>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row>
    <row r="64" spans="1:169" ht="25.5" customHeight="1">
      <c r="A64" s="2"/>
      <c r="AD64" s="18"/>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row>
    <row r="65" spans="1:169" ht="25.5" customHeight="1">
      <c r="A65" s="2"/>
      <c r="AD65" s="18"/>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row>
    <row r="66" spans="1:169" ht="25.5" customHeight="1">
      <c r="A66" s="2"/>
      <c r="AD66" s="18"/>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row>
    <row r="67" spans="1:169" ht="25.5" customHeight="1">
      <c r="A67" s="2"/>
      <c r="AD67" s="18"/>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row>
    <row r="68" spans="1:169" ht="25.5" customHeight="1">
      <c r="A68" s="2"/>
      <c r="AD68" s="18"/>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row>
    <row r="69" spans="1:169" ht="25.5" customHeight="1">
      <c r="A69" s="2"/>
      <c r="AD69" s="18"/>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row>
    <row r="70" spans="1:169" ht="25.5" customHeight="1">
      <c r="A70" s="2"/>
      <c r="AD70" s="18"/>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row>
    <row r="71" spans="1:169" ht="25.5" customHeight="1">
      <c r="A71" s="2"/>
      <c r="AD71" s="18"/>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row>
    <row r="72" spans="1:169" ht="25.5" customHeight="1">
      <c r="A72" s="2"/>
      <c r="AD72" s="18"/>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row>
    <row r="73" spans="1:169" ht="25.5" customHeight="1">
      <c r="A73" s="2"/>
      <c r="AD73" s="18"/>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row>
    <row r="74" spans="1:169" ht="25.5" customHeight="1">
      <c r="A74" s="2"/>
      <c r="AD74" s="18"/>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row>
    <row r="75" spans="1:169" ht="25.5" customHeight="1">
      <c r="A75" s="2"/>
      <c r="AD75" s="18"/>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row>
    <row r="76" spans="1:169" ht="25.5" customHeight="1">
      <c r="A76" s="2"/>
      <c r="AD76" s="18"/>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row>
    <row r="77" spans="1:169" ht="25.5" customHeight="1">
      <c r="A77" s="2"/>
      <c r="AD77" s="18"/>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row>
    <row r="78" spans="1:169" ht="25.5" customHeight="1">
      <c r="A78" s="2"/>
      <c r="AD78" s="18"/>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row>
    <row r="79" spans="1:169" ht="25.5" customHeight="1">
      <c r="A79" s="2"/>
      <c r="AD79" s="18"/>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row>
    <row r="80" spans="1:169" ht="25.5" customHeight="1">
      <c r="A80" s="2"/>
      <c r="AD80" s="18"/>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row>
    <row r="81" spans="1:227" ht="25.5" customHeight="1">
      <c r="A81" s="2"/>
      <c r="AD81" s="18"/>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row>
    <row r="82" spans="1:227" ht="25.5" customHeight="1">
      <c r="A82" s="2"/>
      <c r="AD82" s="18"/>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row>
    <row r="83" spans="1:227" ht="25.5" customHeight="1">
      <c r="A83" s="2"/>
      <c r="AD83" s="18"/>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row>
    <row r="84" spans="1:227" ht="25.5" customHeight="1">
      <c r="A84" s="2"/>
      <c r="AD84" s="18"/>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row>
    <row r="85" spans="1:227" ht="25.5" customHeight="1">
      <c r="A85" s="2"/>
      <c r="AD85" s="18"/>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row>
    <row r="86" spans="1:227" ht="25.5" customHeight="1">
      <c r="A86" s="2"/>
      <c r="AD86" s="18"/>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row>
    <row r="87" spans="1:227" ht="25.5" customHeight="1">
      <c r="A87" s="2"/>
      <c r="AD87" s="18"/>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row>
    <row r="88" spans="1:227" ht="25.5" customHeight="1">
      <c r="A88" s="2"/>
      <c r="AD88" s="18"/>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row>
    <row r="89" spans="1:227" ht="25.5" customHeight="1">
      <c r="A89" s="2"/>
      <c r="AD89" s="18"/>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row>
    <row r="90" spans="1:227" ht="25.5" customHeight="1">
      <c r="A90" s="2"/>
      <c r="AD90" s="18"/>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row>
    <row r="91" spans="1:227" ht="25.5" customHeight="1">
      <c r="A91" s="2"/>
      <c r="AD91" s="18"/>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row>
    <row r="92" spans="1:227" ht="25.5" customHeight="1">
      <c r="A92" s="2"/>
      <c r="AD92" s="18"/>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row>
    <row r="93" spans="1:227" ht="25.5" customHeight="1">
      <c r="A93" s="2"/>
      <c r="AD93" s="18"/>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row>
    <row r="94" spans="1:227" ht="25.5" customHeight="1">
      <c r="A94" s="2"/>
      <c r="AD94" s="18"/>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row>
    <row r="95" spans="1:227">
      <c r="C95" s="4"/>
      <c r="D95" s="114"/>
      <c r="E95" s="11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row>
    <row r="96" spans="1:227">
      <c r="C96" s="4"/>
      <c r="D96" s="114"/>
      <c r="E96" s="11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row>
    <row r="97" spans="3:227">
      <c r="C97" s="4"/>
      <c r="D97" s="114"/>
      <c r="E97" s="11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row>
    <row r="98" spans="3:227">
      <c r="C98" s="4"/>
      <c r="D98" s="114"/>
      <c r="E98" s="11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row>
    <row r="99" spans="3:227">
      <c r="C99" s="4"/>
      <c r="D99" s="114"/>
      <c r="E99" s="11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row>
    <row r="100" spans="3:227">
      <c r="C100" s="4"/>
      <c r="D100" s="114"/>
      <c r="E100" s="11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row>
    <row r="101" spans="3:227">
      <c r="C101" s="4"/>
      <c r="D101" s="114"/>
      <c r="E101" s="11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row>
    <row r="102" spans="3:227">
      <c r="C102" s="4"/>
      <c r="D102" s="114"/>
      <c r="E102" s="11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row>
    <row r="103" spans="3:227">
      <c r="C103" s="4"/>
      <c r="D103" s="114"/>
      <c r="E103" s="11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row>
    <row r="104" spans="3:227">
      <c r="C104" s="4"/>
      <c r="D104" s="114"/>
      <c r="E104" s="11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row>
    <row r="105" spans="3:227">
      <c r="C105" s="4"/>
      <c r="D105" s="114"/>
      <c r="E105" s="11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row>
    <row r="106" spans="3:227">
      <c r="C106" s="4"/>
      <c r="D106" s="114"/>
      <c r="E106" s="11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row>
    <row r="107" spans="3:227">
      <c r="C107" s="4"/>
      <c r="D107" s="114"/>
      <c r="E107" s="11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row>
    <row r="108" spans="3:227">
      <c r="C108" s="4"/>
      <c r="D108" s="114"/>
      <c r="E108" s="11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row>
    <row r="109" spans="3:227">
      <c r="C109" s="4"/>
      <c r="D109" s="114"/>
      <c r="E109" s="11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row>
    <row r="110" spans="3:227">
      <c r="C110" s="4"/>
      <c r="D110" s="114"/>
      <c r="E110" s="11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row>
    <row r="111" spans="3:227">
      <c r="C111" s="4"/>
      <c r="D111" s="114"/>
      <c r="E111" s="11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row>
    <row r="112" spans="3:227">
      <c r="C112" s="4"/>
      <c r="D112" s="114"/>
      <c r="E112" s="11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row>
    <row r="113" spans="3:227">
      <c r="C113" s="4"/>
      <c r="D113" s="114"/>
      <c r="E113" s="11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row>
    <row r="114" spans="3:227">
      <c r="C114" s="4"/>
      <c r="D114" s="114"/>
      <c r="E114" s="11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row>
    <row r="115" spans="3:227">
      <c r="C115" s="4"/>
      <c r="D115" s="114"/>
      <c r="E115" s="11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row>
    <row r="116" spans="3:227">
      <c r="C116" s="4"/>
      <c r="D116" s="114"/>
      <c r="E116" s="11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row>
    <row r="117" spans="3:227">
      <c r="C117" s="4"/>
      <c r="D117" s="114"/>
      <c r="E117" s="11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row>
    <row r="118" spans="3:227">
      <c r="C118" s="4"/>
      <c r="D118" s="114"/>
      <c r="E118" s="11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row>
    <row r="119" spans="3:227">
      <c r="C119" s="4"/>
      <c r="D119" s="114"/>
      <c r="E119" s="11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row>
    <row r="120" spans="3:227">
      <c r="C120" s="4"/>
      <c r="D120" s="114"/>
      <c r="E120" s="11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row>
    <row r="121" spans="3:227">
      <c r="C121" s="4"/>
      <c r="D121" s="114"/>
      <c r="E121" s="11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row>
    <row r="122" spans="3:227">
      <c r="C122" s="4"/>
      <c r="D122" s="114"/>
      <c r="E122" s="11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row>
    <row r="123" spans="3:227">
      <c r="C123" s="4"/>
      <c r="D123" s="114"/>
      <c r="E123" s="11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row>
    <row r="124" spans="3:227">
      <c r="C124" s="4"/>
      <c r="D124" s="114"/>
      <c r="E124" s="11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row>
    <row r="125" spans="3:227">
      <c r="C125" s="4"/>
      <c r="D125" s="114"/>
      <c r="E125" s="11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row>
    <row r="126" spans="3:227">
      <c r="C126" s="4"/>
      <c r="D126" s="114"/>
      <c r="E126" s="11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row>
    <row r="127" spans="3:227">
      <c r="C127" s="4"/>
      <c r="D127" s="114"/>
      <c r="E127" s="11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row>
    <row r="128" spans="3:227">
      <c r="C128" s="4"/>
      <c r="D128" s="114"/>
      <c r="E128" s="11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row>
    <row r="129" spans="3:227">
      <c r="C129" s="4"/>
      <c r="D129" s="114"/>
      <c r="E129" s="11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row>
    <row r="130" spans="3:227">
      <c r="C130" s="4"/>
      <c r="D130" s="114"/>
      <c r="E130" s="11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row>
    <row r="131" spans="3:227">
      <c r="C131" s="4"/>
      <c r="D131" s="114"/>
      <c r="E131" s="11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row>
    <row r="132" spans="3:227">
      <c r="C132" s="4"/>
      <c r="D132" s="114"/>
      <c r="E132" s="11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row>
    <row r="133" spans="3:227">
      <c r="C133" s="4"/>
      <c r="D133" s="114"/>
      <c r="E133" s="11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row>
    <row r="134" spans="3:227">
      <c r="C134" s="4"/>
      <c r="D134" s="114"/>
      <c r="E134" s="11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row>
    <row r="135" spans="3:227">
      <c r="C135" s="4"/>
      <c r="D135" s="114"/>
      <c r="E135" s="11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row>
    <row r="136" spans="3:227">
      <c r="C136" s="4"/>
      <c r="D136" s="114"/>
      <c r="E136" s="11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row>
    <row r="137" spans="3:227">
      <c r="C137" s="4"/>
      <c r="D137" s="114"/>
      <c r="E137" s="11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row>
    <row r="138" spans="3:227">
      <c r="C138" s="4"/>
      <c r="D138" s="114"/>
      <c r="E138" s="11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row>
    <row r="139" spans="3:227">
      <c r="C139" s="4"/>
      <c r="D139" s="114"/>
      <c r="E139" s="11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row>
    <row r="140" spans="3:227">
      <c r="C140" s="4"/>
      <c r="D140" s="114"/>
      <c r="E140" s="11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row>
    <row r="141" spans="3:227">
      <c r="C141" s="4"/>
      <c r="D141" s="114"/>
      <c r="E141" s="11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row>
    <row r="142" spans="3:227">
      <c r="C142" s="4"/>
      <c r="D142" s="114"/>
      <c r="E142" s="11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row>
    <row r="143" spans="3:227">
      <c r="C143" s="4"/>
      <c r="D143" s="114"/>
      <c r="E143" s="11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row>
    <row r="144" spans="3:227">
      <c r="C144" s="4"/>
      <c r="D144" s="114"/>
      <c r="E144" s="11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row>
    <row r="145" spans="3:227">
      <c r="C145" s="4"/>
      <c r="D145" s="114"/>
      <c r="E145" s="11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row>
    <row r="146" spans="3:227">
      <c r="C146" s="4"/>
      <c r="D146" s="114"/>
      <c r="E146" s="11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row>
    <row r="147" spans="3:227">
      <c r="C147" s="4"/>
      <c r="D147" s="114"/>
      <c r="E147" s="11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row>
    <row r="148" spans="3:227">
      <c r="C148" s="4"/>
      <c r="D148" s="114"/>
      <c r="E148" s="11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row>
    <row r="149" spans="3:227">
      <c r="C149" s="4"/>
      <c r="D149" s="114"/>
      <c r="E149" s="11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row>
    <row r="150" spans="3:227">
      <c r="C150" s="4"/>
      <c r="D150" s="114"/>
      <c r="E150" s="11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row>
    <row r="151" spans="3:227">
      <c r="C151" s="4"/>
      <c r="D151" s="114"/>
      <c r="E151" s="11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row>
    <row r="152" spans="3:227">
      <c r="C152" s="4"/>
      <c r="D152" s="114"/>
      <c r="E152" s="11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row>
    <row r="153" spans="3:227">
      <c r="C153" s="4"/>
      <c r="D153" s="114"/>
      <c r="E153" s="11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row>
    <row r="154" spans="3:227">
      <c r="C154" s="4"/>
      <c r="D154" s="114"/>
      <c r="E154" s="11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row>
    <row r="155" spans="3:227">
      <c r="C155" s="4"/>
      <c r="D155" s="114"/>
      <c r="E155" s="11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row>
    <row r="156" spans="3:227">
      <c r="C156" s="4"/>
      <c r="D156" s="114"/>
      <c r="E156" s="11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row>
    <row r="157" spans="3:227">
      <c r="C157" s="4"/>
      <c r="D157" s="114"/>
      <c r="E157" s="11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row>
    <row r="158" spans="3:227">
      <c r="C158" s="4"/>
      <c r="D158" s="114"/>
      <c r="E158" s="11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row>
    <row r="159" spans="3:227">
      <c r="C159" s="4"/>
      <c r="D159" s="114"/>
      <c r="E159" s="11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row>
    <row r="160" spans="3:227">
      <c r="C160" s="4"/>
      <c r="D160" s="114"/>
      <c r="E160" s="11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row>
    <row r="161" spans="3:227">
      <c r="C161" s="4"/>
      <c r="D161" s="114"/>
      <c r="E161" s="11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row>
    <row r="162" spans="3:227">
      <c r="C162" s="4"/>
      <c r="D162" s="114"/>
      <c r="E162" s="11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row>
    <row r="163" spans="3:227">
      <c r="C163" s="4"/>
      <c r="D163" s="114"/>
      <c r="E163" s="11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row>
    <row r="164" spans="3:227">
      <c r="C164" s="4"/>
      <c r="D164" s="114"/>
      <c r="E164" s="11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row>
    <row r="165" spans="3:227">
      <c r="C165" s="4"/>
      <c r="D165" s="114"/>
      <c r="E165" s="11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row>
    <row r="166" spans="3:227">
      <c r="C166" s="4"/>
      <c r="D166" s="114"/>
      <c r="E166" s="11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row>
    <row r="167" spans="3:227">
      <c r="C167" s="4"/>
      <c r="D167" s="114"/>
      <c r="E167" s="11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row>
    <row r="168" spans="3:227">
      <c r="C168" s="4"/>
      <c r="D168" s="114"/>
      <c r="E168" s="11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row>
    <row r="169" spans="3:227">
      <c r="C169" s="4"/>
      <c r="D169" s="114"/>
      <c r="E169" s="11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row>
    <row r="170" spans="3:227">
      <c r="C170" s="4"/>
      <c r="D170" s="114"/>
      <c r="E170" s="11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row>
    <row r="171" spans="3:227">
      <c r="C171" s="4"/>
      <c r="D171" s="114"/>
      <c r="E171" s="11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row>
    <row r="172" spans="3:227">
      <c r="C172" s="4"/>
      <c r="D172" s="114"/>
      <c r="E172" s="11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row>
    <row r="173" spans="3:227">
      <c r="C173" s="4"/>
      <c r="D173" s="114"/>
      <c r="E173" s="11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row>
    <row r="174" spans="3:227">
      <c r="C174" s="4"/>
      <c r="D174" s="114"/>
      <c r="E174" s="11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row>
    <row r="175" spans="3:227">
      <c r="C175" s="4"/>
      <c r="D175" s="114"/>
      <c r="E175" s="11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row>
    <row r="176" spans="3:227">
      <c r="C176" s="4"/>
      <c r="D176" s="114"/>
      <c r="E176" s="11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row>
    <row r="177" spans="3:227">
      <c r="C177" s="4"/>
      <c r="D177" s="114"/>
      <c r="E177" s="11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row>
    <row r="178" spans="3:227">
      <c r="C178" s="4"/>
      <c r="D178" s="114"/>
      <c r="E178" s="11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row>
    <row r="179" spans="3:227">
      <c r="C179" s="4"/>
      <c r="D179" s="114"/>
      <c r="E179" s="11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row>
    <row r="180" spans="3:227">
      <c r="C180" s="4"/>
      <c r="D180" s="114"/>
      <c r="E180" s="11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row>
    <row r="181" spans="3:227">
      <c r="C181" s="4"/>
      <c r="D181" s="114"/>
      <c r="E181" s="11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row>
    <row r="182" spans="3:227">
      <c r="C182" s="4"/>
      <c r="D182" s="114"/>
      <c r="E182" s="11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row>
    <row r="183" spans="3:227">
      <c r="C183" s="4"/>
      <c r="D183" s="114"/>
      <c r="E183" s="11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row>
    <row r="184" spans="3:227">
      <c r="C184" s="4"/>
      <c r="D184" s="114"/>
      <c r="E184" s="11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row>
    <row r="185" spans="3:227">
      <c r="C185" s="4"/>
      <c r="D185" s="114"/>
      <c r="E185" s="11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row>
    <row r="186" spans="3:227">
      <c r="C186" s="4"/>
      <c r="D186" s="114"/>
      <c r="E186" s="11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row>
    <row r="187" spans="3:227">
      <c r="C187" s="4"/>
      <c r="D187" s="114"/>
      <c r="E187" s="11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row>
    <row r="188" spans="3:227">
      <c r="C188" s="4"/>
      <c r="D188" s="114"/>
      <c r="E188" s="11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row>
    <row r="189" spans="3:227">
      <c r="C189" s="4"/>
      <c r="D189" s="114"/>
      <c r="E189" s="11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row>
    <row r="190" spans="3:227">
      <c r="C190" s="4"/>
      <c r="D190" s="114"/>
      <c r="E190" s="11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row>
    <row r="191" spans="3:227">
      <c r="C191" s="4"/>
      <c r="D191" s="114"/>
      <c r="E191" s="11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row>
    <row r="192" spans="3:227">
      <c r="C192" s="4"/>
      <c r="D192" s="114"/>
      <c r="E192" s="11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c r="HM192" s="4"/>
      <c r="HN192" s="4"/>
      <c r="HO192" s="4"/>
      <c r="HP192" s="4"/>
      <c r="HQ192" s="4"/>
      <c r="HR192" s="4"/>
      <c r="HS192" s="4"/>
    </row>
    <row r="193" spans="3:168">
      <c r="C193" s="4"/>
      <c r="D193" s="114"/>
      <c r="E193" s="11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row>
    <row r="194" spans="3:168">
      <c r="C194" s="4"/>
      <c r="D194" s="114"/>
      <c r="E194" s="11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row>
    <row r="195" spans="3:168">
      <c r="C195" s="4"/>
      <c r="D195" s="114"/>
      <c r="E195" s="11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row>
    <row r="196" spans="3:168">
      <c r="C196" s="4"/>
      <c r="D196" s="114"/>
      <c r="E196" s="11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row>
    <row r="197" spans="3:168">
      <c r="C197" s="4"/>
      <c r="D197" s="114"/>
      <c r="E197" s="11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row>
    <row r="198" spans="3:168">
      <c r="C198" s="4"/>
      <c r="D198" s="114"/>
      <c r="E198" s="11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row>
    <row r="199" spans="3:168">
      <c r="C199" s="4"/>
      <c r="D199" s="114"/>
      <c r="E199" s="11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row>
    <row r="200" spans="3:168">
      <c r="C200" s="4"/>
      <c r="D200" s="114"/>
      <c r="E200" s="11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row>
    <row r="201" spans="3:168">
      <c r="C201" s="4"/>
      <c r="D201" s="114"/>
      <c r="E201" s="11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row>
    <row r="202" spans="3:168">
      <c r="C202" s="4"/>
      <c r="D202" s="114"/>
      <c r="E202" s="11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row>
    <row r="203" spans="3:168">
      <c r="C203" s="4"/>
      <c r="D203" s="114"/>
      <c r="E203" s="11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row>
    <row r="204" spans="3:168">
      <c r="C204" s="4"/>
      <c r="D204" s="114"/>
      <c r="E204" s="11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row>
    <row r="205" spans="3:168">
      <c r="C205" s="4"/>
      <c r="D205" s="114"/>
      <c r="E205" s="11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row>
    <row r="206" spans="3:168">
      <c r="C206" s="4"/>
      <c r="D206" s="114"/>
      <c r="E206" s="11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row>
    <row r="207" spans="3:168">
      <c r="C207" s="4"/>
      <c r="D207" s="114"/>
      <c r="E207" s="11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row>
    <row r="208" spans="3:168">
      <c r="C208" s="4"/>
      <c r="D208" s="114"/>
      <c r="E208" s="11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row>
    <row r="209" spans="3:168">
      <c r="C209" s="4"/>
      <c r="D209" s="114"/>
      <c r="E209" s="11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row>
    <row r="210" spans="3:168">
      <c r="C210" s="4"/>
      <c r="D210" s="114"/>
      <c r="E210" s="11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row>
    <row r="211" spans="3:168">
      <c r="C211" s="4"/>
      <c r="D211" s="114"/>
      <c r="E211" s="11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row>
    <row r="212" spans="3:168">
      <c r="C212" s="4"/>
      <c r="D212" s="114"/>
      <c r="E212" s="11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row>
    <row r="213" spans="3:168">
      <c r="C213" s="4"/>
      <c r="D213" s="114"/>
      <c r="E213" s="11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row>
    <row r="214" spans="3:168">
      <c r="C214" s="4"/>
      <c r="D214" s="114"/>
      <c r="E214" s="11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row>
    <row r="215" spans="3:168">
      <c r="C215" s="4"/>
      <c r="D215" s="114"/>
      <c r="E215" s="11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row>
    <row r="216" spans="3:168">
      <c r="C216" s="4"/>
      <c r="D216" s="114"/>
      <c r="E216" s="11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row>
    <row r="217" spans="3:168">
      <c r="C217" s="4"/>
      <c r="D217" s="114"/>
      <c r="E217" s="11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row>
    <row r="218" spans="3:168">
      <c r="C218" s="4"/>
      <c r="D218" s="114"/>
      <c r="E218" s="11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row>
    <row r="219" spans="3:168">
      <c r="C219" s="4"/>
      <c r="D219" s="114"/>
      <c r="E219" s="11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row>
    <row r="220" spans="3:168">
      <c r="C220" s="4"/>
      <c r="D220" s="114"/>
      <c r="E220" s="11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row>
    <row r="221" spans="3:168">
      <c r="C221" s="4"/>
      <c r="D221" s="114"/>
      <c r="E221" s="11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row>
    <row r="222" spans="3:168">
      <c r="C222" s="4"/>
      <c r="D222" s="114"/>
      <c r="E222" s="11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row>
    <row r="223" spans="3:168">
      <c r="C223" s="4"/>
      <c r="D223" s="114"/>
      <c r="E223" s="11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row>
    <row r="224" spans="3:168">
      <c r="C224" s="4"/>
      <c r="D224" s="114"/>
      <c r="E224" s="11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row>
    <row r="225" spans="3:227">
      <c r="C225" s="4"/>
      <c r="D225" s="114"/>
      <c r="E225" s="11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row>
    <row r="226" spans="3:227">
      <c r="C226" s="4"/>
      <c r="D226" s="114"/>
      <c r="E226" s="11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row>
    <row r="227" spans="3:227">
      <c r="C227" s="4"/>
      <c r="D227" s="114"/>
      <c r="E227" s="11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row>
    <row r="228" spans="3:227">
      <c r="C228" s="4"/>
      <c r="D228" s="114"/>
      <c r="E228" s="11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row>
    <row r="229" spans="3:227">
      <c r="C229" s="4"/>
      <c r="D229" s="114"/>
      <c r="E229" s="11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row>
    <row r="230" spans="3:227">
      <c r="C230" s="4"/>
      <c r="D230" s="114"/>
      <c r="E230" s="11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row>
    <row r="231" spans="3:227">
      <c r="C231" s="4"/>
      <c r="D231" s="114"/>
      <c r="E231" s="11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row>
    <row r="232" spans="3:227">
      <c r="C232" s="4"/>
      <c r="D232" s="114"/>
      <c r="E232" s="11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row>
    <row r="233" spans="3:227">
      <c r="C233" s="4"/>
      <c r="D233" s="114"/>
      <c r="E233" s="11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row>
    <row r="234" spans="3:227">
      <c r="C234" s="4"/>
      <c r="D234" s="114"/>
      <c r="E234" s="11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row>
    <row r="235" spans="3:227">
      <c r="C235" s="4"/>
      <c r="D235" s="114"/>
      <c r="E235" s="11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row>
    <row r="236" spans="3:227">
      <c r="C236" s="4"/>
      <c r="D236" s="114"/>
      <c r="E236" s="11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row>
    <row r="237" spans="3:227">
      <c r="C237" s="4"/>
      <c r="D237" s="114"/>
      <c r="E237" s="11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row>
    <row r="238" spans="3:227">
      <c r="C238" s="4"/>
      <c r="D238" s="114"/>
      <c r="E238" s="11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row>
    <row r="239" spans="3:227">
      <c r="C239" s="4"/>
      <c r="D239" s="114"/>
      <c r="E239" s="11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row>
    <row r="240" spans="3:227">
      <c r="C240" s="4"/>
      <c r="D240" s="114"/>
      <c r="E240" s="11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row>
    <row r="241" spans="3:168">
      <c r="C241" s="4"/>
      <c r="D241" s="114"/>
      <c r="E241" s="11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row>
    <row r="242" spans="3:168">
      <c r="C242" s="4"/>
      <c r="D242" s="114"/>
      <c r="E242" s="11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row>
    <row r="243" spans="3:168">
      <c r="C243" s="4"/>
      <c r="D243" s="114"/>
      <c r="E243" s="11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row>
    <row r="244" spans="3:168">
      <c r="C244" s="4"/>
      <c r="D244" s="114"/>
      <c r="E244" s="11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row>
    <row r="245" spans="3:168">
      <c r="C245" s="4"/>
      <c r="D245" s="114"/>
      <c r="E245" s="11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row>
    <row r="246" spans="3:168">
      <c r="C246" s="4"/>
      <c r="D246" s="114"/>
      <c r="E246" s="11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row>
    <row r="247" spans="3:168">
      <c r="C247" s="4"/>
      <c r="D247" s="114"/>
      <c r="E247" s="11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row>
    <row r="248" spans="3:168">
      <c r="C248" s="4"/>
      <c r="D248" s="114"/>
      <c r="E248" s="11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row>
    <row r="249" spans="3:168">
      <c r="C249" s="4"/>
      <c r="D249" s="114"/>
      <c r="E249" s="11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row>
    <row r="250" spans="3:168">
      <c r="C250" s="4"/>
      <c r="D250" s="114"/>
      <c r="E250" s="11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row>
    <row r="251" spans="3:168">
      <c r="C251" s="4"/>
      <c r="D251" s="114"/>
      <c r="E251" s="11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c r="FL251" s="4"/>
    </row>
    <row r="252" spans="3:168">
      <c r="C252" s="4"/>
      <c r="D252" s="114"/>
      <c r="E252" s="11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4"/>
      <c r="FG252" s="4"/>
      <c r="FH252" s="4"/>
      <c r="FI252" s="4"/>
      <c r="FJ252" s="4"/>
      <c r="FK252" s="4"/>
      <c r="FL252" s="4"/>
    </row>
    <row r="253" spans="3:168">
      <c r="C253" s="4"/>
      <c r="D253" s="114"/>
      <c r="E253" s="11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c r="FL253" s="4"/>
    </row>
    <row r="254" spans="3:168">
      <c r="C254" s="4"/>
      <c r="D254" s="114"/>
      <c r="E254" s="11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row>
    <row r="255" spans="3:168">
      <c r="C255" s="4"/>
      <c r="D255" s="114"/>
      <c r="E255" s="11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c r="FL255" s="4"/>
    </row>
    <row r="256" spans="3:168">
      <c r="C256" s="4"/>
      <c r="D256" s="114"/>
      <c r="E256" s="11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4"/>
      <c r="ES256" s="4"/>
      <c r="ET256" s="4"/>
      <c r="EU256" s="4"/>
      <c r="EV256" s="4"/>
      <c r="EW256" s="4"/>
      <c r="EX256" s="4"/>
      <c r="EY256" s="4"/>
      <c r="EZ256" s="4"/>
      <c r="FA256" s="4"/>
      <c r="FB256" s="4"/>
      <c r="FC256" s="4"/>
      <c r="FD256" s="4"/>
      <c r="FE256" s="4"/>
      <c r="FF256" s="4"/>
      <c r="FG256" s="4"/>
      <c r="FH256" s="4"/>
      <c r="FI256" s="4"/>
      <c r="FJ256" s="4"/>
      <c r="FK256" s="4"/>
      <c r="FL256" s="4"/>
    </row>
    <row r="257" spans="3:168">
      <c r="C257" s="4"/>
      <c r="D257" s="114"/>
      <c r="E257" s="11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4"/>
      <c r="ES257" s="4"/>
      <c r="ET257" s="4"/>
      <c r="EU257" s="4"/>
      <c r="EV257" s="4"/>
      <c r="EW257" s="4"/>
      <c r="EX257" s="4"/>
      <c r="EY257" s="4"/>
      <c r="EZ257" s="4"/>
      <c r="FA257" s="4"/>
      <c r="FB257" s="4"/>
      <c r="FC257" s="4"/>
      <c r="FD257" s="4"/>
      <c r="FE257" s="4"/>
      <c r="FF257" s="4"/>
      <c r="FG257" s="4"/>
      <c r="FH257" s="4"/>
      <c r="FI257" s="4"/>
      <c r="FJ257" s="4"/>
      <c r="FK257" s="4"/>
      <c r="FL257" s="4"/>
    </row>
    <row r="258" spans="3:168">
      <c r="C258" s="4"/>
      <c r="D258" s="114"/>
      <c r="E258" s="11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4"/>
      <c r="ES258" s="4"/>
      <c r="ET258" s="4"/>
      <c r="EU258" s="4"/>
      <c r="EV258" s="4"/>
      <c r="EW258" s="4"/>
      <c r="EX258" s="4"/>
      <c r="EY258" s="4"/>
      <c r="EZ258" s="4"/>
      <c r="FA258" s="4"/>
      <c r="FB258" s="4"/>
      <c r="FC258" s="4"/>
      <c r="FD258" s="4"/>
      <c r="FE258" s="4"/>
      <c r="FF258" s="4"/>
      <c r="FG258" s="4"/>
      <c r="FH258" s="4"/>
      <c r="FI258" s="4"/>
      <c r="FJ258" s="4"/>
      <c r="FK258" s="4"/>
      <c r="FL258" s="4"/>
    </row>
    <row r="259" spans="3:168">
      <c r="C259" s="4"/>
      <c r="D259" s="114"/>
      <c r="E259" s="11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c r="FL259" s="4"/>
    </row>
    <row r="260" spans="3:168">
      <c r="C260" s="4"/>
      <c r="D260" s="114"/>
      <c r="E260" s="11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4"/>
      <c r="ES260" s="4"/>
      <c r="ET260" s="4"/>
      <c r="EU260" s="4"/>
      <c r="EV260" s="4"/>
      <c r="EW260" s="4"/>
      <c r="EX260" s="4"/>
      <c r="EY260" s="4"/>
      <c r="EZ260" s="4"/>
      <c r="FA260" s="4"/>
      <c r="FB260" s="4"/>
      <c r="FC260" s="4"/>
      <c r="FD260" s="4"/>
      <c r="FE260" s="4"/>
      <c r="FF260" s="4"/>
      <c r="FG260" s="4"/>
      <c r="FH260" s="4"/>
      <c r="FI260" s="4"/>
      <c r="FJ260" s="4"/>
      <c r="FK260" s="4"/>
      <c r="FL260" s="4"/>
    </row>
    <row r="261" spans="3:168">
      <c r="C261" s="4"/>
      <c r="D261" s="114"/>
      <c r="E261" s="11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4"/>
      <c r="ES261" s="4"/>
      <c r="ET261" s="4"/>
      <c r="EU261" s="4"/>
      <c r="EV261" s="4"/>
      <c r="EW261" s="4"/>
      <c r="EX261" s="4"/>
      <c r="EY261" s="4"/>
      <c r="EZ261" s="4"/>
      <c r="FA261" s="4"/>
      <c r="FB261" s="4"/>
      <c r="FC261" s="4"/>
      <c r="FD261" s="4"/>
      <c r="FE261" s="4"/>
      <c r="FF261" s="4"/>
      <c r="FG261" s="4"/>
      <c r="FH261" s="4"/>
      <c r="FI261" s="4"/>
      <c r="FJ261" s="4"/>
      <c r="FK261" s="4"/>
      <c r="FL261" s="4"/>
    </row>
    <row r="262" spans="3:168">
      <c r="C262" s="4"/>
      <c r="D262" s="114"/>
      <c r="E262" s="11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4"/>
      <c r="ES262" s="4"/>
      <c r="ET262" s="4"/>
      <c r="EU262" s="4"/>
      <c r="EV262" s="4"/>
      <c r="EW262" s="4"/>
      <c r="EX262" s="4"/>
      <c r="EY262" s="4"/>
      <c r="EZ262" s="4"/>
      <c r="FA262" s="4"/>
      <c r="FB262" s="4"/>
      <c r="FC262" s="4"/>
      <c r="FD262" s="4"/>
      <c r="FE262" s="4"/>
      <c r="FF262" s="4"/>
      <c r="FG262" s="4"/>
      <c r="FH262" s="4"/>
      <c r="FI262" s="4"/>
      <c r="FJ262" s="4"/>
      <c r="FK262" s="4"/>
      <c r="FL262" s="4"/>
    </row>
    <row r="263" spans="3:168">
      <c r="C263" s="4"/>
      <c r="D263" s="114"/>
      <c r="E263" s="11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c r="EE263" s="4"/>
      <c r="EF263" s="4"/>
      <c r="EG263" s="4"/>
      <c r="EH263" s="4"/>
      <c r="EI263" s="4"/>
      <c r="EJ263" s="4"/>
      <c r="EK263" s="4"/>
      <c r="EL263" s="4"/>
      <c r="EM263" s="4"/>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c r="FL263" s="4"/>
    </row>
    <row r="264" spans="3:168">
      <c r="C264" s="4"/>
      <c r="D264" s="114"/>
      <c r="E264" s="11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c r="FL264" s="4"/>
    </row>
    <row r="265" spans="3:168">
      <c r="C265" s="4"/>
      <c r="D265" s="114"/>
      <c r="E265" s="11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row>
    <row r="266" spans="3:168">
      <c r="C266" s="4"/>
      <c r="D266" s="114"/>
      <c r="E266" s="11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row>
    <row r="267" spans="3:168">
      <c r="C267" s="4"/>
      <c r="D267" s="114"/>
      <c r="E267" s="11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row>
    <row r="268" spans="3:168">
      <c r="C268" s="4"/>
      <c r="D268" s="114"/>
      <c r="E268" s="11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row>
    <row r="269" spans="3:168">
      <c r="C269" s="4"/>
      <c r="D269" s="114"/>
      <c r="E269" s="11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row>
    <row r="270" spans="3:168">
      <c r="C270" s="4"/>
      <c r="D270" s="114"/>
      <c r="E270" s="11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row>
    <row r="271" spans="3:168">
      <c r="C271" s="4"/>
      <c r="D271" s="114"/>
      <c r="E271" s="11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row>
    <row r="272" spans="3:168">
      <c r="C272" s="4"/>
      <c r="D272" s="114"/>
      <c r="E272" s="11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row>
    <row r="273" spans="3:168">
      <c r="C273" s="4"/>
      <c r="D273" s="114"/>
      <c r="E273" s="11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row>
    <row r="274" spans="3:168">
      <c r="C274" s="4"/>
      <c r="D274" s="114"/>
      <c r="E274" s="11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row>
    <row r="275" spans="3:168">
      <c r="C275" s="4"/>
      <c r="D275" s="114"/>
      <c r="E275" s="11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row>
    <row r="276" spans="3:168">
      <c r="C276" s="4"/>
      <c r="D276" s="114"/>
      <c r="E276" s="11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row>
    <row r="277" spans="3:168">
      <c r="C277" s="4"/>
      <c r="D277" s="114"/>
      <c r="E277" s="11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row>
    <row r="278" spans="3:168">
      <c r="C278" s="4"/>
      <c r="D278" s="114"/>
      <c r="E278" s="11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row>
    <row r="279" spans="3:168">
      <c r="C279" s="4"/>
      <c r="D279" s="114"/>
      <c r="E279" s="11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row>
    <row r="280" spans="3:168">
      <c r="C280" s="4"/>
      <c r="D280" s="114"/>
      <c r="E280" s="11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row>
    <row r="281" spans="3:168">
      <c r="C281" s="4"/>
      <c r="D281" s="114"/>
      <c r="E281" s="11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row>
    <row r="282" spans="3:168">
      <c r="C282" s="4"/>
      <c r="D282" s="114"/>
      <c r="E282" s="11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row>
    <row r="283" spans="3:168">
      <c r="C283" s="4"/>
      <c r="D283" s="114"/>
      <c r="E283" s="11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row>
    <row r="284" spans="3:168">
      <c r="C284" s="4"/>
      <c r="D284" s="114"/>
      <c r="E284" s="11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row>
    <row r="285" spans="3:168">
      <c r="C285" s="4"/>
      <c r="D285" s="114"/>
      <c r="E285" s="11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row>
    <row r="286" spans="3:168">
      <c r="C286" s="4"/>
      <c r="D286" s="114"/>
      <c r="E286" s="11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row>
    <row r="287" spans="3:168">
      <c r="C287" s="4"/>
      <c r="D287" s="114"/>
      <c r="E287" s="11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row>
    <row r="288" spans="3:168">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row>
    <row r="435" spans="2:227" s="3" customFormat="1" ht="1.5" customHeight="1">
      <c r="B435" s="2"/>
      <c r="C435" s="2"/>
      <c r="D435" s="104"/>
      <c r="E435" s="104"/>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c r="FE435" s="2"/>
      <c r="FF435" s="2"/>
      <c r="FG435" s="2"/>
      <c r="FH435" s="2"/>
      <c r="FI435" s="2"/>
      <c r="FJ435" s="2"/>
      <c r="FK435" s="2"/>
      <c r="FL435" s="2"/>
      <c r="FM435" s="2"/>
      <c r="FN435" s="2"/>
      <c r="FO435" s="2"/>
      <c r="FP435" s="2"/>
      <c r="FQ435" s="2"/>
      <c r="FR435" s="2"/>
      <c r="FS435" s="2"/>
      <c r="FT435" s="2"/>
      <c r="FU435" s="2"/>
      <c r="FV435" s="2"/>
      <c r="FW435" s="2"/>
      <c r="FX435" s="2"/>
      <c r="FY435" s="2"/>
      <c r="FZ435" s="2"/>
      <c r="GA435" s="2"/>
      <c r="GB435" s="2"/>
      <c r="GC435" s="2"/>
      <c r="GD435" s="2"/>
      <c r="GE435" s="2"/>
      <c r="GF435" s="2"/>
      <c r="GG435" s="2"/>
      <c r="GH435" s="2"/>
      <c r="GI435" s="2"/>
      <c r="GJ435" s="2"/>
      <c r="GK435" s="2"/>
      <c r="GL435" s="2"/>
      <c r="GM435" s="2"/>
      <c r="GN435" s="2"/>
      <c r="GO435" s="2"/>
      <c r="GP435" s="2"/>
      <c r="GQ435" s="2"/>
      <c r="GR435" s="2"/>
      <c r="GS435" s="2"/>
      <c r="GT435" s="2"/>
      <c r="GU435" s="2"/>
      <c r="GV435" s="2"/>
      <c r="GW435" s="2"/>
      <c r="GX435" s="2"/>
      <c r="GY435" s="2"/>
      <c r="GZ435" s="2"/>
      <c r="HA435" s="2"/>
      <c r="HB435" s="2"/>
      <c r="HC435" s="2"/>
      <c r="HD435" s="2"/>
      <c r="HE435" s="2"/>
      <c r="HF435" s="2"/>
      <c r="HG435" s="2"/>
      <c r="HH435" s="2"/>
      <c r="HI435" s="2"/>
      <c r="HJ435" s="2"/>
      <c r="HK435" s="2"/>
      <c r="HL435" s="2"/>
      <c r="HM435" s="2"/>
      <c r="HN435" s="2"/>
      <c r="HO435" s="2"/>
      <c r="HP435" s="2"/>
      <c r="HQ435" s="2"/>
      <c r="HR435" s="2"/>
      <c r="HS435" s="2"/>
    </row>
    <row r="436" spans="2:227" s="3" customFormat="1" hidden="1">
      <c r="B436" s="2"/>
      <c r="C436" s="2"/>
      <c r="D436" s="104"/>
      <c r="E436" s="104"/>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c r="FE436" s="2"/>
      <c r="FF436" s="2"/>
      <c r="FG436" s="2"/>
      <c r="FH436" s="2"/>
      <c r="FI436" s="2"/>
      <c r="FJ436" s="2"/>
      <c r="FK436" s="2"/>
      <c r="FL436" s="2"/>
      <c r="FM436" s="2"/>
      <c r="FN436" s="2"/>
      <c r="FO436" s="2"/>
      <c r="FP436" s="2"/>
      <c r="FQ436" s="2"/>
      <c r="FR436" s="2"/>
      <c r="FS436" s="2"/>
      <c r="FT436" s="2"/>
      <c r="FU436" s="2"/>
      <c r="FV436" s="2"/>
      <c r="FW436" s="2"/>
      <c r="FX436" s="2"/>
      <c r="FY436" s="2"/>
      <c r="FZ436" s="2"/>
      <c r="GA436" s="2"/>
      <c r="GB436" s="2"/>
      <c r="GC436" s="2"/>
      <c r="GD436" s="2"/>
      <c r="GE436" s="2"/>
      <c r="GF436" s="2"/>
      <c r="GG436" s="2"/>
      <c r="GH436" s="2"/>
      <c r="GI436" s="2"/>
      <c r="GJ436" s="2"/>
      <c r="GK436" s="2"/>
      <c r="GL436" s="2"/>
      <c r="GM436" s="2"/>
      <c r="GN436" s="2"/>
      <c r="GO436" s="2"/>
      <c r="GP436" s="2"/>
      <c r="GQ436" s="2"/>
      <c r="GR436" s="2"/>
      <c r="GS436" s="2"/>
      <c r="GT436" s="2"/>
      <c r="GU436" s="2"/>
      <c r="GV436" s="2"/>
      <c r="GW436" s="2"/>
      <c r="GX436" s="2"/>
      <c r="GY436" s="2"/>
      <c r="GZ436" s="2"/>
      <c r="HA436" s="2"/>
      <c r="HB436" s="2"/>
      <c r="HC436" s="2"/>
      <c r="HD436" s="2"/>
      <c r="HE436" s="2"/>
      <c r="HF436" s="2"/>
      <c r="HG436" s="2"/>
      <c r="HH436" s="2"/>
      <c r="HI436" s="2"/>
      <c r="HJ436" s="2"/>
      <c r="HK436" s="2"/>
      <c r="HL436" s="2"/>
      <c r="HM436" s="2"/>
      <c r="HN436" s="2"/>
      <c r="HO436" s="2"/>
      <c r="HP436" s="2"/>
      <c r="HQ436" s="2"/>
      <c r="HR436" s="2"/>
      <c r="HS436" s="2"/>
    </row>
    <row r="437" spans="2:227" s="3" customFormat="1" hidden="1">
      <c r="B437" s="2"/>
      <c r="C437" s="2"/>
      <c r="D437" s="104"/>
      <c r="E437" s="104"/>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c r="FE437" s="2"/>
      <c r="FF437" s="2"/>
      <c r="FG437" s="2"/>
      <c r="FH437" s="2"/>
      <c r="FI437" s="2"/>
      <c r="FJ437" s="2"/>
      <c r="FK437" s="2"/>
      <c r="FL437" s="2"/>
      <c r="FM437" s="2"/>
      <c r="FN437" s="2"/>
      <c r="FO437" s="2"/>
      <c r="FP437" s="2"/>
      <c r="FQ437" s="2"/>
      <c r="FR437" s="2"/>
      <c r="FS437" s="2"/>
      <c r="FT437" s="2"/>
      <c r="FU437" s="2"/>
      <c r="FV437" s="2"/>
      <c r="FW437" s="2"/>
      <c r="FX437" s="2"/>
      <c r="FY437" s="2"/>
      <c r="FZ437" s="2"/>
      <c r="GA437" s="2"/>
      <c r="GB437" s="2"/>
      <c r="GC437" s="2"/>
      <c r="GD437" s="2"/>
      <c r="GE437" s="2"/>
      <c r="GF437" s="2"/>
      <c r="GG437" s="2"/>
      <c r="GH437" s="2"/>
      <c r="GI437" s="2"/>
      <c r="GJ437" s="2"/>
      <c r="GK437" s="2"/>
      <c r="GL437" s="2"/>
      <c r="GM437" s="2"/>
      <c r="GN437" s="2"/>
      <c r="GO437" s="2"/>
      <c r="GP437" s="2"/>
      <c r="GQ437" s="2"/>
      <c r="GR437" s="2"/>
      <c r="GS437" s="2"/>
      <c r="GT437" s="2"/>
      <c r="GU437" s="2"/>
      <c r="GV437" s="2"/>
      <c r="GW437" s="2"/>
      <c r="GX437" s="2"/>
      <c r="GY437" s="2"/>
      <c r="GZ437" s="2"/>
      <c r="HA437" s="2"/>
      <c r="HB437" s="2"/>
      <c r="HC437" s="2"/>
      <c r="HD437" s="2"/>
      <c r="HE437" s="2"/>
      <c r="HF437" s="2"/>
      <c r="HG437" s="2"/>
      <c r="HH437" s="2"/>
      <c r="HI437" s="2"/>
      <c r="HJ437" s="2"/>
      <c r="HK437" s="2"/>
      <c r="HL437" s="2"/>
      <c r="HM437" s="2"/>
      <c r="HN437" s="2"/>
      <c r="HO437" s="2"/>
      <c r="HP437" s="2"/>
      <c r="HQ437" s="2"/>
      <c r="HR437" s="2"/>
      <c r="HS437" s="2"/>
    </row>
    <row r="438" spans="2:227" s="3" customFormat="1" ht="3.75" hidden="1" customHeight="1">
      <c r="B438" s="2"/>
      <c r="C438" s="2"/>
      <c r="D438" s="104"/>
      <c r="E438" s="104"/>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c r="FE438" s="2"/>
      <c r="FF438" s="2"/>
      <c r="FG438" s="2"/>
      <c r="FH438" s="2"/>
      <c r="FI438" s="2"/>
      <c r="FJ438" s="2"/>
      <c r="FK438" s="2"/>
      <c r="FL438" s="2"/>
      <c r="FM438" s="2"/>
      <c r="FN438" s="2"/>
      <c r="FO438" s="2"/>
      <c r="FP438" s="2"/>
      <c r="FQ438" s="2"/>
      <c r="FR438" s="2"/>
      <c r="FS438" s="2"/>
      <c r="FT438" s="2"/>
      <c r="FU438" s="2"/>
      <c r="FV438" s="2"/>
      <c r="FW438" s="2"/>
      <c r="FX438" s="2"/>
      <c r="FY438" s="2"/>
      <c r="FZ438" s="2"/>
      <c r="GA438" s="2"/>
      <c r="GB438" s="2"/>
      <c r="GC438" s="2"/>
      <c r="GD438" s="2"/>
      <c r="GE438" s="2"/>
      <c r="GF438" s="2"/>
      <c r="GG438" s="2"/>
      <c r="GH438" s="2"/>
      <c r="GI438" s="2"/>
      <c r="GJ438" s="2"/>
      <c r="GK438" s="2"/>
      <c r="GL438" s="2"/>
      <c r="GM438" s="2"/>
      <c r="GN438" s="2"/>
      <c r="GO438" s="2"/>
      <c r="GP438" s="2"/>
      <c r="GQ438" s="2"/>
      <c r="GR438" s="2"/>
      <c r="GS438" s="2"/>
      <c r="GT438" s="2"/>
      <c r="GU438" s="2"/>
      <c r="GV438" s="2"/>
      <c r="GW438" s="2"/>
      <c r="GX438" s="2"/>
      <c r="GY438" s="2"/>
      <c r="GZ438" s="2"/>
      <c r="HA438" s="2"/>
      <c r="HB438" s="2"/>
      <c r="HC438" s="2"/>
      <c r="HD438" s="2"/>
      <c r="HE438" s="2"/>
      <c r="HF438" s="2"/>
      <c r="HG438" s="2"/>
      <c r="HH438" s="2"/>
      <c r="HI438" s="2"/>
      <c r="HJ438" s="2"/>
      <c r="HK438" s="2"/>
      <c r="HL438" s="2"/>
      <c r="HM438" s="2"/>
      <c r="HN438" s="2"/>
      <c r="HO438" s="2"/>
      <c r="HP438" s="2"/>
      <c r="HQ438" s="2"/>
      <c r="HR438" s="2"/>
      <c r="HS438" s="2"/>
    </row>
    <row r="439" spans="2:227" s="3" customFormat="1" hidden="1">
      <c r="B439" s="2"/>
      <c r="C439" s="2"/>
      <c r="D439" s="104"/>
      <c r="E439" s="104"/>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c r="FE439" s="2"/>
      <c r="FF439" s="2"/>
      <c r="FG439" s="2"/>
      <c r="FH439" s="2"/>
      <c r="FI439" s="2"/>
      <c r="FJ439" s="2"/>
      <c r="FK439" s="2"/>
      <c r="FL439" s="2"/>
      <c r="FM439" s="2"/>
      <c r="FN439" s="2"/>
      <c r="FO439" s="2"/>
      <c r="FP439" s="2"/>
      <c r="FQ439" s="2"/>
      <c r="FR439" s="2"/>
      <c r="FS439" s="2"/>
      <c r="FT439" s="2"/>
      <c r="FU439" s="2"/>
      <c r="FV439" s="2"/>
      <c r="FW439" s="2"/>
      <c r="FX439" s="2"/>
      <c r="FY439" s="2"/>
      <c r="FZ439" s="2"/>
      <c r="GA439" s="2"/>
      <c r="GB439" s="2"/>
      <c r="GC439" s="2"/>
      <c r="GD439" s="2"/>
      <c r="GE439" s="2"/>
      <c r="GF439" s="2"/>
      <c r="GG439" s="2"/>
      <c r="GH439" s="2"/>
      <c r="GI439" s="2"/>
      <c r="GJ439" s="2"/>
      <c r="GK439" s="2"/>
      <c r="GL439" s="2"/>
      <c r="GM439" s="2"/>
      <c r="GN439" s="2"/>
      <c r="GO439" s="2"/>
      <c r="GP439" s="2"/>
      <c r="GQ439" s="2"/>
      <c r="GR439" s="2"/>
      <c r="GS439" s="2"/>
      <c r="GT439" s="2"/>
      <c r="GU439" s="2"/>
      <c r="GV439" s="2"/>
      <c r="GW439" s="2"/>
      <c r="GX439" s="2"/>
      <c r="GY439" s="2"/>
      <c r="GZ439" s="2"/>
      <c r="HA439" s="2"/>
      <c r="HB439" s="2"/>
      <c r="HC439" s="2"/>
      <c r="HD439" s="2"/>
      <c r="HE439" s="2"/>
      <c r="HF439" s="2"/>
      <c r="HG439" s="2"/>
      <c r="HH439" s="2"/>
      <c r="HI439" s="2"/>
      <c r="HJ439" s="2"/>
      <c r="HK439" s="2"/>
      <c r="HL439" s="2"/>
      <c r="HM439" s="2"/>
      <c r="HN439" s="2"/>
      <c r="HO439" s="2"/>
      <c r="HP439" s="2"/>
      <c r="HQ439" s="2"/>
      <c r="HR439" s="2"/>
      <c r="HS439" s="2"/>
    </row>
    <row r="440" spans="2:227" s="3" customFormat="1" hidden="1">
      <c r="B440" s="2"/>
      <c r="C440" s="2"/>
      <c r="D440" s="104"/>
      <c r="E440" s="104"/>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c r="FE440" s="2"/>
      <c r="FF440" s="2"/>
      <c r="FG440" s="2"/>
      <c r="FH440" s="2"/>
      <c r="FI440" s="2"/>
      <c r="FJ440" s="2"/>
      <c r="FK440" s="2"/>
      <c r="FL440" s="2"/>
      <c r="FM440" s="2"/>
      <c r="FN440" s="2"/>
      <c r="FO440" s="2"/>
      <c r="FP440" s="2"/>
      <c r="FQ440" s="2"/>
      <c r="FR440" s="2"/>
      <c r="FS440" s="2"/>
      <c r="FT440" s="2"/>
      <c r="FU440" s="2"/>
      <c r="FV440" s="2"/>
      <c r="FW440" s="2"/>
      <c r="FX440" s="2"/>
      <c r="FY440" s="2"/>
      <c r="FZ440" s="2"/>
      <c r="GA440" s="2"/>
      <c r="GB440" s="2"/>
      <c r="GC440" s="2"/>
      <c r="GD440" s="2"/>
      <c r="GE440" s="2"/>
      <c r="GF440" s="2"/>
      <c r="GG440" s="2"/>
      <c r="GH440" s="2"/>
      <c r="GI440" s="2"/>
      <c r="GJ440" s="2"/>
      <c r="GK440" s="2"/>
      <c r="GL440" s="2"/>
      <c r="GM440" s="2"/>
      <c r="GN440" s="2"/>
      <c r="GO440" s="2"/>
      <c r="GP440" s="2"/>
      <c r="GQ440" s="2"/>
      <c r="GR440" s="2"/>
      <c r="GS440" s="2"/>
      <c r="GT440" s="2"/>
      <c r="GU440" s="2"/>
      <c r="GV440" s="2"/>
      <c r="GW440" s="2"/>
      <c r="GX440" s="2"/>
      <c r="GY440" s="2"/>
      <c r="GZ440" s="2"/>
      <c r="HA440" s="2"/>
      <c r="HB440" s="2"/>
      <c r="HC440" s="2"/>
      <c r="HD440" s="2"/>
      <c r="HE440" s="2"/>
      <c r="HF440" s="2"/>
      <c r="HG440" s="2"/>
      <c r="HH440" s="2"/>
      <c r="HI440" s="2"/>
      <c r="HJ440" s="2"/>
      <c r="HK440" s="2"/>
      <c r="HL440" s="2"/>
      <c r="HM440" s="2"/>
      <c r="HN440" s="2"/>
      <c r="HO440" s="2"/>
      <c r="HP440" s="2"/>
      <c r="HQ440" s="2"/>
      <c r="HR440" s="2"/>
      <c r="HS440" s="2"/>
    </row>
    <row r="441" spans="2:227" s="3" customFormat="1" hidden="1">
      <c r="B441" s="2"/>
      <c r="C441" s="2"/>
      <c r="D441" s="104"/>
      <c r="E441" s="104"/>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c r="FE441" s="2"/>
      <c r="FF441" s="2"/>
      <c r="FG441" s="2"/>
      <c r="FH441" s="2"/>
      <c r="FI441" s="2"/>
      <c r="FJ441" s="2"/>
      <c r="FK441" s="2"/>
      <c r="FL441" s="2"/>
      <c r="FM441" s="2"/>
      <c r="FN441" s="2"/>
      <c r="FO441" s="2"/>
      <c r="FP441" s="2"/>
      <c r="FQ441" s="2"/>
      <c r="FR441" s="2"/>
      <c r="FS441" s="2"/>
      <c r="FT441" s="2"/>
      <c r="FU441" s="2"/>
      <c r="FV441" s="2"/>
      <c r="FW441" s="2"/>
      <c r="FX441" s="2"/>
      <c r="FY441" s="2"/>
      <c r="FZ441" s="2"/>
      <c r="GA441" s="2"/>
      <c r="GB441" s="2"/>
      <c r="GC441" s="2"/>
      <c r="GD441" s="2"/>
      <c r="GE441" s="2"/>
      <c r="GF441" s="2"/>
      <c r="GG441" s="2"/>
      <c r="GH441" s="2"/>
      <c r="GI441" s="2"/>
      <c r="GJ441" s="2"/>
      <c r="GK441" s="2"/>
      <c r="GL441" s="2"/>
      <c r="GM441" s="2"/>
      <c r="GN441" s="2"/>
      <c r="GO441" s="2"/>
      <c r="GP441" s="2"/>
      <c r="GQ441" s="2"/>
      <c r="GR441" s="2"/>
      <c r="GS441" s="2"/>
      <c r="GT441" s="2"/>
      <c r="GU441" s="2"/>
      <c r="GV441" s="2"/>
      <c r="GW441" s="2"/>
      <c r="GX441" s="2"/>
      <c r="GY441" s="2"/>
      <c r="GZ441" s="2"/>
      <c r="HA441" s="2"/>
      <c r="HB441" s="2"/>
      <c r="HC441" s="2"/>
      <c r="HD441" s="2"/>
      <c r="HE441" s="2"/>
      <c r="HF441" s="2"/>
      <c r="HG441" s="2"/>
      <c r="HH441" s="2"/>
      <c r="HI441" s="2"/>
      <c r="HJ441" s="2"/>
      <c r="HK441" s="2"/>
      <c r="HL441" s="2"/>
      <c r="HM441" s="2"/>
      <c r="HN441" s="2"/>
      <c r="HO441" s="2"/>
      <c r="HP441" s="2"/>
      <c r="HQ441" s="2"/>
      <c r="HR441" s="2"/>
      <c r="HS441" s="2"/>
    </row>
  </sheetData>
  <dataConsolidate topLabels="1">
    <dataRefs count="1">
      <dataRef ref="E5:IV541" sheet="基本分類" r:id="rId1"/>
    </dataRefs>
  </dataConsolidate>
  <mergeCells count="17">
    <mergeCell ref="AX3:AX4"/>
    <mergeCell ref="A1:B1"/>
    <mergeCell ref="AM3:AM4"/>
    <mergeCell ref="AN3:AN4"/>
    <mergeCell ref="AO3:AO4"/>
    <mergeCell ref="AP3:AP4"/>
    <mergeCell ref="AQ3:AQ4"/>
    <mergeCell ref="AR3:AR4"/>
    <mergeCell ref="AS3:AS4"/>
    <mergeCell ref="AT3:AT4"/>
    <mergeCell ref="AU3:AU4"/>
    <mergeCell ref="AV3:AW3"/>
    <mergeCell ref="AY3:AY4"/>
    <mergeCell ref="AZ3:BA3"/>
    <mergeCell ref="BB3:BB4"/>
    <mergeCell ref="BC3:BC4"/>
    <mergeCell ref="BD3:BD4"/>
  </mergeCells>
  <phoneticPr fontId="1"/>
  <pageMargins left="0.70866141732283472" right="0.70866141732283472" top="0.74803149606299213" bottom="0.74803149606299213" header="0.31496062992125984" footer="0.31496062992125984"/>
  <pageSetup paperSize="9" scale="43" fitToWidth="3" orientation="landscape" r:id="rId2"/>
  <headerFooter alignWithMargins="0">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2:GN427"/>
  <sheetViews>
    <sheetView zoomScale="70" zoomScaleNormal="70" workbookViewId="0">
      <selection activeCell="K20" sqref="K20"/>
    </sheetView>
  </sheetViews>
  <sheetFormatPr defaultRowHeight="16.5"/>
  <cols>
    <col min="1" max="1" width="3.5" style="3" bestFit="1" customWidth="1"/>
    <col min="2" max="2" width="28.875" style="2" bestFit="1" customWidth="1"/>
    <col min="3" max="3" width="13.125" style="2" customWidth="1"/>
    <col min="4" max="5" width="13.125" style="104" customWidth="1"/>
    <col min="6" max="38" width="13.125" style="2" customWidth="1"/>
    <col min="39" max="39" width="9.875" style="2" bestFit="1" customWidth="1"/>
    <col min="40" max="40" width="12.25" style="2" bestFit="1" customWidth="1"/>
    <col min="41" max="44" width="8.5" style="2" bestFit="1" customWidth="1"/>
    <col min="45" max="45" width="6.5" style="2" bestFit="1" customWidth="1"/>
    <col min="46" max="46" width="7.5" style="2" bestFit="1" customWidth="1"/>
    <col min="47" max="49" width="8.5" style="2" bestFit="1" customWidth="1"/>
    <col min="50" max="50" width="7.5" style="2" bestFit="1" customWidth="1"/>
    <col min="51" max="51" width="9.875" style="2" bestFit="1" customWidth="1"/>
    <col min="52" max="53" width="7.5" style="2" bestFit="1" customWidth="1"/>
    <col min="54" max="57" width="9.875" style="2" bestFit="1" customWidth="1"/>
    <col min="58" max="63" width="8.5" style="2" bestFit="1" customWidth="1"/>
    <col min="64" max="64" width="9.875" style="2" bestFit="1" customWidth="1"/>
    <col min="65" max="65" width="8.5" style="2" bestFit="1" customWidth="1"/>
    <col min="66" max="66" width="9.875" style="2" bestFit="1" customWidth="1"/>
    <col min="67" max="69" width="8.5" style="2" bestFit="1" customWidth="1"/>
    <col min="70" max="70" width="7.5" style="2" bestFit="1" customWidth="1"/>
    <col min="71" max="71" width="9.5" style="2" bestFit="1" customWidth="1"/>
    <col min="72" max="72" width="11" style="2" bestFit="1" customWidth="1"/>
    <col min="73" max="16384" width="9" style="2"/>
  </cols>
  <sheetData>
    <row r="2" spans="1:134" ht="45" customHeight="1">
      <c r="A2" s="208" t="s">
        <v>236</v>
      </c>
      <c r="B2" s="209"/>
    </row>
    <row r="3" spans="1:134">
      <c r="AD3" s="4"/>
      <c r="AE3" s="4"/>
      <c r="AF3" s="4"/>
      <c r="AG3" s="4"/>
      <c r="AH3" s="4"/>
      <c r="AI3" s="4"/>
      <c r="AJ3" s="4"/>
      <c r="AK3" s="4"/>
      <c r="AL3" s="4"/>
    </row>
    <row r="4" spans="1:134" ht="21" customHeight="1">
      <c r="A4" s="6"/>
      <c r="B4" s="7"/>
      <c r="C4" s="8"/>
      <c r="D4" s="105"/>
      <c r="E4" s="105"/>
      <c r="F4" s="8" t="s">
        <v>1</v>
      </c>
      <c r="G4" s="8" t="s">
        <v>2</v>
      </c>
      <c r="H4" s="8" t="s">
        <v>3</v>
      </c>
      <c r="I4" s="8" t="s">
        <v>4</v>
      </c>
      <c r="J4" s="8" t="s">
        <v>5</v>
      </c>
      <c r="K4" s="8" t="s">
        <v>6</v>
      </c>
      <c r="L4" s="8" t="s">
        <v>7</v>
      </c>
      <c r="M4" s="8" t="s">
        <v>8</v>
      </c>
      <c r="N4" s="8" t="s">
        <v>9</v>
      </c>
      <c r="O4" s="8" t="s">
        <v>10</v>
      </c>
      <c r="P4" s="8" t="s">
        <v>11</v>
      </c>
      <c r="Q4" s="8" t="s">
        <v>12</v>
      </c>
      <c r="R4" s="8" t="s">
        <v>13</v>
      </c>
      <c r="S4" s="8" t="s">
        <v>14</v>
      </c>
      <c r="T4" s="8" t="s">
        <v>15</v>
      </c>
      <c r="U4" s="8" t="s">
        <v>16</v>
      </c>
      <c r="V4" s="8" t="s">
        <v>17</v>
      </c>
      <c r="W4" s="8" t="s">
        <v>18</v>
      </c>
      <c r="X4" s="8" t="s">
        <v>19</v>
      </c>
      <c r="Y4" s="8" t="s">
        <v>20</v>
      </c>
      <c r="Z4" s="8" t="s">
        <v>21</v>
      </c>
      <c r="AA4" s="8" t="s">
        <v>22</v>
      </c>
      <c r="AB4" s="8" t="s">
        <v>23</v>
      </c>
      <c r="AC4" s="8" t="s">
        <v>24</v>
      </c>
      <c r="AD4" s="8" t="s">
        <v>25</v>
      </c>
      <c r="AE4" s="8" t="s">
        <v>26</v>
      </c>
      <c r="AF4" s="8" t="s">
        <v>27</v>
      </c>
      <c r="AG4" s="8" t="s">
        <v>28</v>
      </c>
      <c r="AH4" s="8" t="s">
        <v>29</v>
      </c>
      <c r="AI4" s="8" t="s">
        <v>30</v>
      </c>
      <c r="AJ4" s="8" t="s">
        <v>31</v>
      </c>
      <c r="AK4" s="8" t="s">
        <v>32</v>
      </c>
      <c r="AL4" s="9" t="s">
        <v>33</v>
      </c>
    </row>
    <row r="5" spans="1:134" s="15" customFormat="1" ht="44.25" customHeight="1">
      <c r="A5" s="10"/>
      <c r="B5" s="128"/>
      <c r="C5" s="12" t="s">
        <v>50</v>
      </c>
      <c r="D5" s="106" t="s">
        <v>180</v>
      </c>
      <c r="E5" s="106" t="s">
        <v>179</v>
      </c>
      <c r="F5" s="12" t="s">
        <v>52</v>
      </c>
      <c r="G5" s="12" t="s">
        <v>53</v>
      </c>
      <c r="H5" s="12" t="s">
        <v>54</v>
      </c>
      <c r="I5" s="12" t="s">
        <v>55</v>
      </c>
      <c r="J5" s="12" t="s">
        <v>56</v>
      </c>
      <c r="K5" s="12" t="s">
        <v>57</v>
      </c>
      <c r="L5" s="12" t="s">
        <v>58</v>
      </c>
      <c r="M5" s="12" t="s">
        <v>59</v>
      </c>
      <c r="N5" s="12" t="s">
        <v>60</v>
      </c>
      <c r="O5" s="12" t="s">
        <v>61</v>
      </c>
      <c r="P5" s="12" t="s">
        <v>62</v>
      </c>
      <c r="Q5" s="12" t="s">
        <v>63</v>
      </c>
      <c r="R5" s="12" t="s">
        <v>64</v>
      </c>
      <c r="S5" s="12" t="s">
        <v>65</v>
      </c>
      <c r="T5" s="12" t="s">
        <v>66</v>
      </c>
      <c r="U5" s="12" t="s">
        <v>67</v>
      </c>
      <c r="V5" s="12" t="s">
        <v>68</v>
      </c>
      <c r="W5" s="12" t="s">
        <v>69</v>
      </c>
      <c r="X5" s="12" t="s">
        <v>70</v>
      </c>
      <c r="Y5" s="12" t="s">
        <v>71</v>
      </c>
      <c r="Z5" s="12" t="s">
        <v>72</v>
      </c>
      <c r="AA5" s="12" t="s">
        <v>73</v>
      </c>
      <c r="AB5" s="12" t="s">
        <v>74</v>
      </c>
      <c r="AC5" s="12" t="s">
        <v>75</v>
      </c>
      <c r="AD5" s="12" t="s">
        <v>76</v>
      </c>
      <c r="AE5" s="12" t="s">
        <v>77</v>
      </c>
      <c r="AF5" s="12" t="s">
        <v>78</v>
      </c>
      <c r="AG5" s="12" t="s">
        <v>79</v>
      </c>
      <c r="AH5" s="12" t="s">
        <v>80</v>
      </c>
      <c r="AI5" s="12" t="s">
        <v>81</v>
      </c>
      <c r="AJ5" s="12" t="s">
        <v>82</v>
      </c>
      <c r="AK5" s="12" t="s">
        <v>83</v>
      </c>
      <c r="AL5" s="11" t="s">
        <v>84</v>
      </c>
    </row>
    <row r="6" spans="1:134" ht="24.75" customHeight="1">
      <c r="A6" s="16"/>
      <c r="B6" s="17" t="s">
        <v>89</v>
      </c>
      <c r="C6" s="102">
        <f>解答3!C5/解答3!C$49</f>
        <v>7.444719312561883E-2</v>
      </c>
      <c r="D6" s="102">
        <f>解答3!D5/解答3!D$49</f>
        <v>1.7402264069675916E-5</v>
      </c>
      <c r="E6" s="102">
        <f>解答3!E5/解答3!E$49</f>
        <v>0</v>
      </c>
      <c r="F6" s="102">
        <f>解答3!F5/解答3!F$49</f>
        <v>1.0073674506590874E-5</v>
      </c>
      <c r="G6" s="102">
        <f>解答3!G5/解答3!G$49</f>
        <v>0.19885063629402147</v>
      </c>
      <c r="H6" s="102">
        <f>解答3!H5/解答3!H$49</f>
        <v>1.7676225510848506E-2</v>
      </c>
      <c r="I6" s="102">
        <f>解答3!I5/解答3!I$49</f>
        <v>3.4810429582268244E-3</v>
      </c>
      <c r="J6" s="102">
        <f>解答3!J5/解答3!J$49</f>
        <v>8.7950225037290394E-4</v>
      </c>
      <c r="K6" s="102">
        <f>解答3!K5/解答3!K$49</f>
        <v>1.2222774945137811E-5</v>
      </c>
      <c r="L6" s="102">
        <f>解答3!L5/解答3!L$49</f>
        <v>2.9796531197345138E-5</v>
      </c>
      <c r="M6" s="102">
        <f>解答3!M5/解答3!M$49</f>
        <v>6.2537805673618775E-8</v>
      </c>
      <c r="N6" s="102">
        <f>解答3!N5/解答3!N$49</f>
        <v>5.6400128282720047E-5</v>
      </c>
      <c r="O6" s="102">
        <f>解答3!O5/解答3!O$49</f>
        <v>0</v>
      </c>
      <c r="P6" s="102">
        <f>解答3!P5/解答3!P$49</f>
        <v>0</v>
      </c>
      <c r="Q6" s="102">
        <f>解答3!Q5/解答3!Q$49</f>
        <v>0</v>
      </c>
      <c r="R6" s="102">
        <f>解答3!R5/解答3!R$49</f>
        <v>0</v>
      </c>
      <c r="S6" s="102">
        <f>解答3!S5/解答3!S$49</f>
        <v>0</v>
      </c>
      <c r="T6" s="102">
        <f>解答3!T5/解答3!T$49</f>
        <v>2.6825633374395669E-7</v>
      </c>
      <c r="U6" s="102">
        <f>解答3!U5/解答3!U$49</f>
        <v>0</v>
      </c>
      <c r="V6" s="102">
        <f>解答3!V5/解答3!V$49</f>
        <v>3.3510828743244232E-3</v>
      </c>
      <c r="W6" s="102">
        <f>解答3!W5/解答3!W$49</f>
        <v>1.1701509421675757E-3</v>
      </c>
      <c r="X6" s="102">
        <f>解答3!X5/解答3!X$49</f>
        <v>0</v>
      </c>
      <c r="Y6" s="102">
        <f>解答3!Y5/解答3!Y$49</f>
        <v>0</v>
      </c>
      <c r="Z6" s="102">
        <f>解答3!Z5/解答3!Z$49</f>
        <v>1.376650687158105E-4</v>
      </c>
      <c r="AA6" s="102">
        <f>解答3!AA5/解答3!AA$49</f>
        <v>0</v>
      </c>
      <c r="AB6" s="102">
        <f>解答3!AB5/解答3!AB$49</f>
        <v>1.1401692080384214E-6</v>
      </c>
      <c r="AC6" s="102">
        <f>解答3!AC5/解答3!AC$49</f>
        <v>0</v>
      </c>
      <c r="AD6" s="102">
        <f>解答3!AD5/解答3!AD$49</f>
        <v>0</v>
      </c>
      <c r="AE6" s="102">
        <f>解答3!AE5/解答3!AE$49</f>
        <v>2.9064291984800048E-5</v>
      </c>
      <c r="AF6" s="102">
        <f>解答3!AF5/解答3!AF$49</f>
        <v>1.0568241183041814E-3</v>
      </c>
      <c r="AG6" s="102">
        <f>解答3!AG5/解答3!AG$49</f>
        <v>3.2301235319863357E-3</v>
      </c>
      <c r="AH6" s="102">
        <f>解答3!AH5/解答3!AH$49</f>
        <v>1.8240722961676277E-3</v>
      </c>
      <c r="AI6" s="102">
        <f>解答3!AI5/解答3!AI$49</f>
        <v>8.8414502753870857E-6</v>
      </c>
      <c r="AJ6" s="102">
        <f>解答3!AJ5/解答3!AJ$49</f>
        <v>1.4030214402009996E-2</v>
      </c>
      <c r="AK6" s="102">
        <f>解答3!AK5/解答3!AK$49</f>
        <v>0</v>
      </c>
      <c r="AL6" s="102">
        <f>解答3!AL5/解答3!AL$49</f>
        <v>0</v>
      </c>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row>
    <row r="7" spans="1:134" s="104" customFormat="1" ht="24.75" customHeight="1">
      <c r="A7" s="115"/>
      <c r="B7" s="116" t="s">
        <v>181</v>
      </c>
      <c r="C7" s="102">
        <f>解答3!C6/解答3!C$49</f>
        <v>0</v>
      </c>
      <c r="D7" s="102">
        <f>解答3!D6/解答3!D$49</f>
        <v>1.9448406851390525E-2</v>
      </c>
      <c r="E7" s="102">
        <f>解答3!E6/解答3!E$49</f>
        <v>0.10846045162733758</v>
      </c>
      <c r="F7" s="102">
        <f>解答3!F6/解答3!F$49</f>
        <v>0</v>
      </c>
      <c r="G7" s="102">
        <f>解答3!G6/解答3!G$49</f>
        <v>1.5018062229912364E-2</v>
      </c>
      <c r="H7" s="102">
        <f>解答3!H6/解答3!H$49</f>
        <v>7.3354638655884192E-7</v>
      </c>
      <c r="I7" s="102">
        <f>解答3!I6/解答3!I$49</f>
        <v>0</v>
      </c>
      <c r="J7" s="102">
        <f>解答3!J6/解答3!J$49</f>
        <v>1.5843502893152608E-5</v>
      </c>
      <c r="K7" s="102">
        <f>解答3!K6/解答3!K$49</f>
        <v>0</v>
      </c>
      <c r="L7" s="102">
        <f>解答3!L6/解答3!L$49</f>
        <v>0</v>
      </c>
      <c r="M7" s="102">
        <f>解答3!M6/解答3!M$49</f>
        <v>0</v>
      </c>
      <c r="N7" s="102">
        <f>解答3!N6/解答3!N$49</f>
        <v>0</v>
      </c>
      <c r="O7" s="102">
        <f>解答3!O6/解答3!O$49</f>
        <v>0</v>
      </c>
      <c r="P7" s="102">
        <f>解答3!P6/解答3!P$49</f>
        <v>0</v>
      </c>
      <c r="Q7" s="102">
        <f>解答3!Q6/解答3!Q$49</f>
        <v>0</v>
      </c>
      <c r="R7" s="102">
        <f>解答3!R6/解答3!R$49</f>
        <v>0</v>
      </c>
      <c r="S7" s="102">
        <f>解答3!S6/解答3!S$49</f>
        <v>0</v>
      </c>
      <c r="T7" s="102">
        <f>解答3!T6/解答3!T$49</f>
        <v>0</v>
      </c>
      <c r="U7" s="102">
        <f>解答3!U6/解答3!U$49</f>
        <v>0</v>
      </c>
      <c r="V7" s="102">
        <f>解答3!V6/解答3!V$49</f>
        <v>8.2002953126579796E-4</v>
      </c>
      <c r="W7" s="102">
        <f>解答3!W6/解答3!W$49</f>
        <v>0</v>
      </c>
      <c r="X7" s="102">
        <f>解答3!X6/解答3!X$49</f>
        <v>0</v>
      </c>
      <c r="Y7" s="102">
        <f>解答3!Y6/解答3!Y$49</f>
        <v>0</v>
      </c>
      <c r="Z7" s="102">
        <f>解答3!Z6/解答3!Z$49</f>
        <v>0</v>
      </c>
      <c r="AA7" s="102">
        <f>解答3!AA6/解答3!AA$49</f>
        <v>0</v>
      </c>
      <c r="AB7" s="102">
        <f>解答3!AB6/解答3!AB$49</f>
        <v>0</v>
      </c>
      <c r="AC7" s="102">
        <f>解答3!AC6/解答3!AC$49</f>
        <v>0</v>
      </c>
      <c r="AD7" s="102">
        <f>解答3!AD6/解答3!AD$49</f>
        <v>0</v>
      </c>
      <c r="AE7" s="102">
        <f>解答3!AE6/解答3!AE$49</f>
        <v>5.7023848444185633E-6</v>
      </c>
      <c r="AF7" s="102">
        <f>解答3!AF6/解答3!AF$49</f>
        <v>0</v>
      </c>
      <c r="AG7" s="102">
        <f>解答3!AG6/解答3!AG$49</f>
        <v>1.1268157048063142E-3</v>
      </c>
      <c r="AH7" s="102">
        <f>解答3!AH6/解答3!AH$49</f>
        <v>0</v>
      </c>
      <c r="AI7" s="102">
        <f>解答3!AI6/解答3!AI$49</f>
        <v>0</v>
      </c>
      <c r="AJ7" s="102">
        <f>解答3!AJ6/解答3!AJ$49</f>
        <v>5.6617056352358331E-3</v>
      </c>
      <c r="AK7" s="102">
        <f>解答3!AK6/解答3!AK$49</f>
        <v>0</v>
      </c>
      <c r="AL7" s="102">
        <f>解答3!AL6/解答3!AL$49</f>
        <v>0</v>
      </c>
      <c r="AM7" s="114"/>
      <c r="AN7" s="114"/>
      <c r="AO7" s="114"/>
      <c r="AP7" s="114"/>
      <c r="AQ7" s="114"/>
      <c r="AR7" s="114"/>
      <c r="AS7" s="114"/>
      <c r="AT7" s="114"/>
      <c r="AU7" s="114"/>
      <c r="AV7" s="114"/>
      <c r="AW7" s="114"/>
      <c r="AX7" s="114"/>
      <c r="AY7" s="114"/>
      <c r="AZ7" s="114"/>
      <c r="BA7" s="114"/>
      <c r="BB7" s="114"/>
      <c r="BC7" s="114"/>
      <c r="BD7" s="114"/>
      <c r="BE7" s="114"/>
      <c r="BF7" s="114"/>
      <c r="BG7" s="114"/>
      <c r="BH7" s="114"/>
      <c r="BI7" s="114"/>
      <c r="BJ7" s="114"/>
      <c r="BK7" s="114"/>
      <c r="BL7" s="114"/>
      <c r="BM7" s="114"/>
      <c r="BN7" s="114"/>
      <c r="BO7" s="114"/>
      <c r="BP7" s="114"/>
      <c r="BQ7" s="114"/>
      <c r="BR7" s="114"/>
      <c r="BS7" s="114"/>
      <c r="BT7" s="114"/>
      <c r="BU7" s="114"/>
      <c r="BV7" s="114"/>
      <c r="BW7" s="114"/>
      <c r="BX7" s="114"/>
      <c r="BY7" s="114"/>
      <c r="BZ7" s="114"/>
      <c r="CA7" s="114"/>
      <c r="CB7" s="114"/>
      <c r="CC7" s="114"/>
      <c r="CD7" s="114"/>
      <c r="CE7" s="114"/>
      <c r="CF7" s="114"/>
      <c r="CG7" s="114"/>
      <c r="CH7" s="114"/>
      <c r="CI7" s="114"/>
      <c r="CJ7" s="114"/>
      <c r="CK7" s="114"/>
      <c r="CL7" s="114"/>
      <c r="CM7" s="114"/>
      <c r="CN7" s="114"/>
      <c r="CO7" s="114"/>
      <c r="CP7" s="114"/>
      <c r="CQ7" s="114"/>
      <c r="CR7" s="114"/>
      <c r="CS7" s="114"/>
      <c r="CT7" s="114"/>
      <c r="CU7" s="114"/>
      <c r="CV7" s="114"/>
      <c r="CW7" s="114"/>
      <c r="CX7" s="114"/>
      <c r="CY7" s="114"/>
      <c r="CZ7" s="114"/>
      <c r="DA7" s="114"/>
      <c r="DB7" s="114"/>
      <c r="DC7" s="114"/>
      <c r="DD7" s="114"/>
      <c r="DE7" s="114"/>
      <c r="DF7" s="114"/>
      <c r="DG7" s="114"/>
      <c r="DH7" s="114"/>
      <c r="DI7" s="114"/>
      <c r="DJ7" s="114"/>
      <c r="DK7" s="114"/>
      <c r="DL7" s="114"/>
      <c r="DM7" s="114"/>
      <c r="DN7" s="114"/>
      <c r="DO7" s="114"/>
      <c r="DP7" s="114"/>
      <c r="DQ7" s="114"/>
      <c r="DR7" s="114"/>
      <c r="DS7" s="114"/>
      <c r="DT7" s="114"/>
      <c r="DU7" s="114"/>
      <c r="DV7" s="114"/>
      <c r="DW7" s="114"/>
      <c r="DX7" s="114"/>
      <c r="DY7" s="114"/>
      <c r="DZ7" s="114"/>
      <c r="EA7" s="114"/>
      <c r="EB7" s="114"/>
      <c r="EC7" s="114"/>
      <c r="ED7" s="114"/>
    </row>
    <row r="8" spans="1:134" s="104" customFormat="1" ht="24.75" customHeight="1">
      <c r="A8" s="115"/>
      <c r="B8" s="116" t="s">
        <v>182</v>
      </c>
      <c r="C8" s="102">
        <f>解答3!C7/解答3!C$49</f>
        <v>0</v>
      </c>
      <c r="D8" s="102">
        <f>解答3!D7/解答3!D$49</f>
        <v>0</v>
      </c>
      <c r="E8" s="102">
        <f>解答3!E7/解答3!E$49</f>
        <v>0</v>
      </c>
      <c r="F8" s="102">
        <f>解答3!F7/解答3!F$49</f>
        <v>0</v>
      </c>
      <c r="G8" s="102">
        <f>解答3!G7/解答3!G$49</f>
        <v>9.1242784842599791E-7</v>
      </c>
      <c r="H8" s="102">
        <f>解答3!H7/解答3!H$49</f>
        <v>0</v>
      </c>
      <c r="I8" s="102">
        <f>解答3!I7/解答3!I$49</f>
        <v>0</v>
      </c>
      <c r="J8" s="102">
        <f>解答3!J7/解答3!J$49</f>
        <v>0</v>
      </c>
      <c r="K8" s="102">
        <f>解答3!K7/解答3!K$49</f>
        <v>0</v>
      </c>
      <c r="L8" s="102">
        <f>解答3!L7/解答3!L$49</f>
        <v>0</v>
      </c>
      <c r="M8" s="102">
        <f>解答3!M7/解答3!M$49</f>
        <v>0</v>
      </c>
      <c r="N8" s="102">
        <f>解答3!N7/解答3!N$49</f>
        <v>0</v>
      </c>
      <c r="O8" s="102">
        <f>解答3!O7/解答3!O$49</f>
        <v>0</v>
      </c>
      <c r="P8" s="102">
        <f>解答3!P7/解答3!P$49</f>
        <v>0</v>
      </c>
      <c r="Q8" s="102">
        <f>解答3!Q7/解答3!Q$49</f>
        <v>0</v>
      </c>
      <c r="R8" s="102">
        <f>解答3!R7/解答3!R$49</f>
        <v>0</v>
      </c>
      <c r="S8" s="102">
        <f>解答3!S7/解答3!S$49</f>
        <v>0</v>
      </c>
      <c r="T8" s="102">
        <f>解答3!T7/解答3!T$49</f>
        <v>0</v>
      </c>
      <c r="U8" s="102">
        <f>解答3!U7/解答3!U$49</f>
        <v>0</v>
      </c>
      <c r="V8" s="102">
        <f>解答3!V7/解答3!V$49</f>
        <v>0</v>
      </c>
      <c r="W8" s="102">
        <f>解答3!W7/解答3!W$49</f>
        <v>0</v>
      </c>
      <c r="X8" s="102">
        <f>解答3!X7/解答3!X$49</f>
        <v>0</v>
      </c>
      <c r="Y8" s="102">
        <f>解答3!Y7/解答3!Y$49</f>
        <v>0</v>
      </c>
      <c r="Z8" s="102">
        <f>解答3!Z7/解答3!Z$49</f>
        <v>0</v>
      </c>
      <c r="AA8" s="102">
        <f>解答3!AA7/解答3!AA$49</f>
        <v>0</v>
      </c>
      <c r="AB8" s="102">
        <f>解答3!AB7/解答3!AB$49</f>
        <v>0</v>
      </c>
      <c r="AC8" s="102">
        <f>解答3!AC7/解答3!AC$49</f>
        <v>0</v>
      </c>
      <c r="AD8" s="102">
        <f>解答3!AD7/解答3!AD$49</f>
        <v>0</v>
      </c>
      <c r="AE8" s="102">
        <f>解答3!AE7/解答3!AE$49</f>
        <v>0</v>
      </c>
      <c r="AF8" s="102">
        <f>解答3!AF7/解答3!AF$49</f>
        <v>0</v>
      </c>
      <c r="AG8" s="102">
        <f>解答3!AG7/解答3!AG$49</f>
        <v>0</v>
      </c>
      <c r="AH8" s="102">
        <f>解答3!AH7/解答3!AH$49</f>
        <v>0</v>
      </c>
      <c r="AI8" s="102">
        <f>解答3!AI7/解答3!AI$49</f>
        <v>0</v>
      </c>
      <c r="AJ8" s="102">
        <f>解答3!AJ7/解答3!AJ$49</f>
        <v>6.1251301132389915E-6</v>
      </c>
      <c r="AK8" s="102">
        <f>解答3!AK7/解答3!AK$49</f>
        <v>0</v>
      </c>
      <c r="AL8" s="102">
        <f>解答3!AL7/解答3!AL$49</f>
        <v>0</v>
      </c>
      <c r="AM8" s="114"/>
      <c r="AN8" s="114"/>
      <c r="AO8" s="114"/>
      <c r="AP8" s="114"/>
      <c r="AQ8" s="114"/>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4"/>
      <c r="CF8" s="114"/>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4"/>
      <c r="DU8" s="114"/>
      <c r="DV8" s="114"/>
      <c r="DW8" s="114"/>
      <c r="DX8" s="114"/>
      <c r="DY8" s="114"/>
      <c r="DZ8" s="114"/>
      <c r="EA8" s="114"/>
      <c r="EB8" s="114"/>
      <c r="EC8" s="114"/>
      <c r="ED8" s="114"/>
    </row>
    <row r="9" spans="1:134" ht="24.75" customHeight="1">
      <c r="A9" s="16" t="s">
        <v>1</v>
      </c>
      <c r="B9" s="17" t="s">
        <v>52</v>
      </c>
      <c r="C9" s="102">
        <f>解答3!C8/解答3!C$49</f>
        <v>4.5830313938353802E-6</v>
      </c>
      <c r="D9" s="102">
        <f>解答3!D8/解答3!D$49</f>
        <v>0</v>
      </c>
      <c r="E9" s="102">
        <f>解答3!E8/解答3!E$49</f>
        <v>0</v>
      </c>
      <c r="F9" s="102">
        <f>解答3!F8/解答3!F$49</f>
        <v>0</v>
      </c>
      <c r="G9" s="102">
        <f>解答3!G8/解答3!G$49</f>
        <v>1.3725945443894114E-6</v>
      </c>
      <c r="H9" s="102">
        <f>解答3!H8/解答3!H$49</f>
        <v>9.0480375570846739E-6</v>
      </c>
      <c r="I9" s="102">
        <f>解答3!I8/解答3!I$49</f>
        <v>7.3804233252835832E-4</v>
      </c>
      <c r="J9" s="102">
        <f>解答3!J8/解答3!J$49</f>
        <v>2.7647569428598494E-3</v>
      </c>
      <c r="K9" s="102">
        <f>解答3!K8/解答3!K$49</f>
        <v>0.60390341176518036</v>
      </c>
      <c r="L9" s="102">
        <f>解答3!L8/解答3!L$49</f>
        <v>6.4567380488768297E-2</v>
      </c>
      <c r="M9" s="102">
        <f>解答3!M8/解答3!M$49</f>
        <v>3.7283405690549144E-2</v>
      </c>
      <c r="N9" s="102">
        <f>解答3!N8/解答3!N$49</f>
        <v>7.0658818316216773E-2</v>
      </c>
      <c r="O9" s="102">
        <f>解答3!O8/解答3!O$49</f>
        <v>6.7809674626083513E-5</v>
      </c>
      <c r="P9" s="102">
        <f>解答3!P8/解答3!P$49</f>
        <v>3.7718247152571223E-5</v>
      </c>
      <c r="Q9" s="102">
        <f>解答3!Q8/解答3!Q$49</f>
        <v>1.7639174653631179E-5</v>
      </c>
      <c r="R9" s="102">
        <f>解答3!R8/解答3!R$49</f>
        <v>5.590759998968438E-6</v>
      </c>
      <c r="S9" s="102">
        <f>解答3!S8/解答3!S$49</f>
        <v>1.2221130576352391E-5</v>
      </c>
      <c r="T9" s="102">
        <f>解答3!T8/解答3!T$49</f>
        <v>5.1964480632192614E-5</v>
      </c>
      <c r="U9" s="102">
        <f>解答3!U8/解答3!U$49</f>
        <v>5.8586221042634355E-6</v>
      </c>
      <c r="V9" s="102">
        <f>解答3!V8/解答3!V$49</f>
        <v>4.0029512632710525E-4</v>
      </c>
      <c r="W9" s="102">
        <f>解答3!W8/解答3!W$49</f>
        <v>6.1683383428600283E-3</v>
      </c>
      <c r="X9" s="102">
        <f>解答3!X8/解答3!X$49</f>
        <v>0.26741515353856066</v>
      </c>
      <c r="Y9" s="102">
        <f>解答3!Y8/解答3!Y$49</f>
        <v>3.0833081362507526E-5</v>
      </c>
      <c r="Z9" s="102">
        <f>解答3!Z8/解答3!Z$49</f>
        <v>0</v>
      </c>
      <c r="AA9" s="102">
        <f>解答3!AA8/解答3!AA$49</f>
        <v>0</v>
      </c>
      <c r="AB9" s="102">
        <f>解答3!AB8/解答3!AB$49</f>
        <v>0</v>
      </c>
      <c r="AC9" s="102">
        <f>解答3!AC8/解答3!AC$49</f>
        <v>1.8503085408650902E-6</v>
      </c>
      <c r="AD9" s="102">
        <f>解答3!AD8/解答3!AD$49</f>
        <v>0</v>
      </c>
      <c r="AE9" s="102">
        <f>解答3!AE8/解答3!AE$49</f>
        <v>6.9695814765115921E-6</v>
      </c>
      <c r="AF9" s="102">
        <f>解答3!AF8/解答3!AF$49</f>
        <v>1.9376751154475335E-4</v>
      </c>
      <c r="AG9" s="102">
        <f>解答3!AG8/解答3!AG$49</f>
        <v>7.9929425263712093E-6</v>
      </c>
      <c r="AH9" s="102">
        <f>解答3!AH8/解答3!AH$49</f>
        <v>0</v>
      </c>
      <c r="AI9" s="102">
        <f>解答3!AI8/解答3!AI$49</f>
        <v>4.5465760120177856E-6</v>
      </c>
      <c r="AJ9" s="102">
        <f>解答3!AJ8/解答3!AJ$49</f>
        <v>-6.3286708513406151E-6</v>
      </c>
      <c r="AK9" s="102">
        <f>解答3!AK8/解答3!AK$49</f>
        <v>0</v>
      </c>
      <c r="AL9" s="102">
        <f>解答3!AL8/解答3!AL$49</f>
        <v>3.3643992128061913E-4</v>
      </c>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row>
    <row r="10" spans="1:134" ht="24.75" customHeight="1">
      <c r="A10" s="16" t="s">
        <v>2</v>
      </c>
      <c r="B10" s="17" t="s">
        <v>53</v>
      </c>
      <c r="C10" s="102">
        <f>解答3!C9/解答3!C$49</f>
        <v>7.6700746112587315E-2</v>
      </c>
      <c r="D10" s="102">
        <f>解答3!D9/解答3!D$49</f>
        <v>4.4673347594372532E-2</v>
      </c>
      <c r="E10" s="102">
        <f>解答3!E9/解答3!E$49</f>
        <v>1.5173141053992615E-2</v>
      </c>
      <c r="F10" s="102">
        <f>解答3!F9/解答3!F$49</f>
        <v>0</v>
      </c>
      <c r="G10" s="102">
        <f>解答3!G9/解答3!G$49</f>
        <v>0.13560933514066337</v>
      </c>
      <c r="H10" s="102">
        <f>解答3!H9/解答3!H$49</f>
        <v>7.3428102481017657E-3</v>
      </c>
      <c r="I10" s="102">
        <f>解答3!I9/解答3!I$49</f>
        <v>1.0536423805150104E-3</v>
      </c>
      <c r="J10" s="102">
        <f>解答3!J9/解答3!J$49</f>
        <v>3.074555210196602E-3</v>
      </c>
      <c r="K10" s="102">
        <f>解答3!K9/解答3!K$49</f>
        <v>3.9902488139928686E-6</v>
      </c>
      <c r="L10" s="102">
        <f>解答3!L9/解答3!L$49</f>
        <v>1.0897196958101861E-4</v>
      </c>
      <c r="M10" s="102">
        <f>解答3!M9/解答3!M$49</f>
        <v>6.8791586240980783E-7</v>
      </c>
      <c r="N10" s="102">
        <f>解答3!N9/解答3!N$49</f>
        <v>0</v>
      </c>
      <c r="O10" s="102">
        <f>解答3!O9/解答3!O$49</f>
        <v>0</v>
      </c>
      <c r="P10" s="102">
        <f>解答3!P9/解答3!P$49</f>
        <v>0</v>
      </c>
      <c r="Q10" s="102">
        <f>解答3!Q9/解答3!Q$49</f>
        <v>0</v>
      </c>
      <c r="R10" s="102">
        <f>解答3!R9/解答3!R$49</f>
        <v>0</v>
      </c>
      <c r="S10" s="102">
        <f>解答3!S9/解答3!S$49</f>
        <v>0</v>
      </c>
      <c r="T10" s="102">
        <f>解答3!T9/解答3!T$49</f>
        <v>0</v>
      </c>
      <c r="U10" s="102">
        <f>解答3!U9/解答3!U$49</f>
        <v>0</v>
      </c>
      <c r="V10" s="102">
        <f>解答3!V9/解答3!V$49</f>
        <v>9.0286804362801391E-5</v>
      </c>
      <c r="W10" s="102">
        <f>解答3!W9/解答3!W$49</f>
        <v>0</v>
      </c>
      <c r="X10" s="102">
        <f>解答3!X9/解答3!X$49</f>
        <v>0</v>
      </c>
      <c r="Y10" s="102">
        <f>解答3!Y9/解答3!Y$49</f>
        <v>0</v>
      </c>
      <c r="Z10" s="102">
        <f>解答3!Z9/解答3!Z$49</f>
        <v>1.588871133816466E-4</v>
      </c>
      <c r="AA10" s="102">
        <f>解答3!AA9/解答3!AA$49</f>
        <v>0</v>
      </c>
      <c r="AB10" s="102">
        <f>解答3!AB9/解答3!AB$49</f>
        <v>0</v>
      </c>
      <c r="AC10" s="102">
        <f>解答3!AC9/解答3!AC$49</f>
        <v>0</v>
      </c>
      <c r="AD10" s="102">
        <f>解答3!AD9/解答3!AD$49</f>
        <v>2.8671913579812527E-8</v>
      </c>
      <c r="AE10" s="102">
        <f>解答3!AE9/解答3!AE$49</f>
        <v>1.5380192969262262E-4</v>
      </c>
      <c r="AF10" s="102">
        <f>解答3!AF9/解答3!AF$49</f>
        <v>1.2294044375986716E-3</v>
      </c>
      <c r="AG10" s="102">
        <f>解答3!AG9/解答3!AG$49</f>
        <v>1.3621776995219569E-2</v>
      </c>
      <c r="AH10" s="102">
        <f>解答3!AH9/解答3!AH$49</f>
        <v>1.3827507410929759E-3</v>
      </c>
      <c r="AI10" s="102">
        <f>解答3!AI9/解答3!AI$49</f>
        <v>7.0222710368078543E-6</v>
      </c>
      <c r="AJ10" s="102">
        <f>解答3!AJ9/解答3!AJ$49</f>
        <v>0.10511288150817395</v>
      </c>
      <c r="AK10" s="102">
        <f>解答3!AK9/解答3!AK$49</f>
        <v>0</v>
      </c>
      <c r="AL10" s="102">
        <f>解答3!AL9/解答3!AL$49</f>
        <v>2.5236774319881052E-3</v>
      </c>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row>
    <row r="11" spans="1:134" ht="24.75" customHeight="1">
      <c r="A11" s="16" t="s">
        <v>3</v>
      </c>
      <c r="B11" s="17" t="s">
        <v>54</v>
      </c>
      <c r="C11" s="102">
        <f>解答3!C10/解答3!C$49</f>
        <v>3.1774164115435728E-3</v>
      </c>
      <c r="D11" s="102">
        <f>解答3!D10/解答3!D$49</f>
        <v>2.200731596566112E-2</v>
      </c>
      <c r="E11" s="102">
        <f>解答3!E10/解答3!E$49</f>
        <v>0</v>
      </c>
      <c r="F11" s="102">
        <f>解答3!F10/解答3!F$49</f>
        <v>3.8112154936506938E-3</v>
      </c>
      <c r="G11" s="102">
        <f>解答3!G10/解答3!G$49</f>
        <v>1.302395606161233E-3</v>
      </c>
      <c r="H11" s="102">
        <f>解答3!H10/解答3!H$49</f>
        <v>0.27173085801605018</v>
      </c>
      <c r="I11" s="102">
        <f>解答3!I10/解答3!I$49</f>
        <v>5.3517293103303339E-3</v>
      </c>
      <c r="J11" s="102">
        <f>解答3!J10/解答3!J$49</f>
        <v>5.8584056604652119E-4</v>
      </c>
      <c r="K11" s="102">
        <f>解答3!K10/解答3!K$49</f>
        <v>8.1569951324822904E-5</v>
      </c>
      <c r="L11" s="102">
        <f>解答3!L10/解答3!L$49</f>
        <v>3.6090217003637098E-3</v>
      </c>
      <c r="M11" s="102">
        <f>解答3!M10/解答3!M$49</f>
        <v>4.1596063706709059E-4</v>
      </c>
      <c r="N11" s="102">
        <f>解答3!N10/解答3!N$49</f>
        <v>3.418275865272716E-3</v>
      </c>
      <c r="O11" s="102">
        <f>解答3!O10/解答3!O$49</f>
        <v>1.3000867513789497E-3</v>
      </c>
      <c r="P11" s="102">
        <f>解答3!P10/解答3!P$49</f>
        <v>1.1535059306437769E-3</v>
      </c>
      <c r="Q11" s="102">
        <f>解答3!Q10/解答3!Q$49</f>
        <v>2.6324192034397707E-3</v>
      </c>
      <c r="R11" s="102">
        <f>解答3!R10/解答3!R$49</f>
        <v>2.1450053798988816E-3</v>
      </c>
      <c r="S11" s="102">
        <f>解答3!S10/解答3!S$49</f>
        <v>4.7571231925384446E-3</v>
      </c>
      <c r="T11" s="102">
        <f>解答3!T10/解答3!T$49</f>
        <v>1.6658303762917769E-3</v>
      </c>
      <c r="U11" s="102">
        <f>解答3!U10/解答3!U$49</f>
        <v>1.5591416687950935E-3</v>
      </c>
      <c r="V11" s="102">
        <f>解答3!V10/解答3!V$49</f>
        <v>3.8258047838895829E-3</v>
      </c>
      <c r="W11" s="102">
        <f>解答3!W10/解答3!W$49</f>
        <v>3.0259774497181013E-3</v>
      </c>
      <c r="X11" s="102">
        <f>解答3!X10/解答3!X$49</f>
        <v>2.3615374940262059E-4</v>
      </c>
      <c r="Y11" s="102">
        <f>解答3!Y10/解答3!Y$49</f>
        <v>1.5104227356338175E-3</v>
      </c>
      <c r="Z11" s="102">
        <f>解答3!Z10/解答3!Z$49</f>
        <v>3.8548611614177687E-3</v>
      </c>
      <c r="AA11" s="102">
        <f>解答3!AA10/解答3!AA$49</f>
        <v>1.5269886479550058E-3</v>
      </c>
      <c r="AB11" s="102">
        <f>解答3!AB10/解答3!AB$49</f>
        <v>2.0636025498045651E-5</v>
      </c>
      <c r="AC11" s="102">
        <f>解答3!AC10/解答3!AC$49</f>
        <v>1.8575398243403226E-3</v>
      </c>
      <c r="AD11" s="102">
        <f>解答3!AD10/解答3!AD$49</f>
        <v>1.5488764185427179E-3</v>
      </c>
      <c r="AE11" s="102">
        <f>解答3!AE10/解答3!AE$49</f>
        <v>2.1148407597345485E-3</v>
      </c>
      <c r="AF11" s="102">
        <f>解答3!AF10/解答3!AF$49</f>
        <v>4.0358939738466618E-4</v>
      </c>
      <c r="AG11" s="102">
        <f>解答3!AG10/解答3!AG$49</f>
        <v>3.2425975137208261E-3</v>
      </c>
      <c r="AH11" s="102">
        <f>解答3!AH10/解答3!AH$49</f>
        <v>1.6725036393381527E-2</v>
      </c>
      <c r="AI11" s="102">
        <f>解答3!AI10/解答3!AI$49</f>
        <v>2.1296686070731668E-3</v>
      </c>
      <c r="AJ11" s="102">
        <f>解答3!AJ10/解答3!AJ$49</f>
        <v>3.180778808288516E-3</v>
      </c>
      <c r="AK11" s="102">
        <f>解答3!AK10/解答3!AK$49</f>
        <v>1.9507065777050959E-2</v>
      </c>
      <c r="AL11" s="102">
        <f>解答3!AL10/解答3!AL$49</f>
        <v>7.7862530396149744E-3</v>
      </c>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row>
    <row r="12" spans="1:134" ht="24.75" customHeight="1">
      <c r="A12" s="16" t="s">
        <v>4</v>
      </c>
      <c r="B12" s="17" t="s">
        <v>55</v>
      </c>
      <c r="C12" s="102">
        <f>解答3!C11/解答3!C$49</f>
        <v>2.1082932047710043E-2</v>
      </c>
      <c r="D12" s="102">
        <f>解答3!D11/解答3!D$49</f>
        <v>1.9302012715225508E-3</v>
      </c>
      <c r="E12" s="102">
        <f>解答3!E11/解答3!E$49</f>
        <v>0</v>
      </c>
      <c r="F12" s="102">
        <f>解答3!F11/解答3!F$49</f>
        <v>1.3848485979835734E-3</v>
      </c>
      <c r="G12" s="102">
        <f>解答3!G11/解答3!G$49</f>
        <v>1.5989131575739446E-2</v>
      </c>
      <c r="H12" s="102">
        <f>解答3!H11/解答3!H$49</f>
        <v>6.9981887107083453E-3</v>
      </c>
      <c r="I12" s="102">
        <f>解答3!I11/解答3!I$49</f>
        <v>0.28378361960120746</v>
      </c>
      <c r="J12" s="102">
        <f>解答3!J11/解答3!J$49</f>
        <v>2.2343359038508686E-2</v>
      </c>
      <c r="K12" s="102">
        <f>解答3!K11/解答3!K$49</f>
        <v>1.0874937325248352E-5</v>
      </c>
      <c r="L12" s="102">
        <f>解答3!L11/解答3!L$49</f>
        <v>1.8464445221795984E-2</v>
      </c>
      <c r="M12" s="102">
        <f>解答3!M11/解答3!M$49</f>
        <v>5.134017005477675E-4</v>
      </c>
      <c r="N12" s="102">
        <f>解答3!N11/解答3!N$49</f>
        <v>6.3876690270940912E-3</v>
      </c>
      <c r="O12" s="102">
        <f>解答3!O11/解答3!O$49</f>
        <v>4.8845437354251304E-3</v>
      </c>
      <c r="P12" s="102">
        <f>解答3!P11/解答3!P$49</f>
        <v>1.4651529685976714E-3</v>
      </c>
      <c r="Q12" s="102">
        <f>解答3!Q11/解答3!Q$49</f>
        <v>6.6067918318802807E-3</v>
      </c>
      <c r="R12" s="102">
        <f>解答3!R11/解答3!R$49</f>
        <v>5.3746555600434811E-3</v>
      </c>
      <c r="S12" s="102">
        <f>解答3!S11/解答3!S$49</f>
        <v>6.7828928171111171E-3</v>
      </c>
      <c r="T12" s="102">
        <f>解答3!T11/解答3!T$49</f>
        <v>1.2767473015718358E-3</v>
      </c>
      <c r="U12" s="102">
        <f>解答3!U11/解答3!U$49</f>
        <v>6.3222812138895648E-3</v>
      </c>
      <c r="V12" s="102">
        <f>解答3!V11/解答3!V$49</f>
        <v>3.2742040419695466E-2</v>
      </c>
      <c r="W12" s="102">
        <f>解答3!W11/解答3!W$49</f>
        <v>5.7154031083651025E-2</v>
      </c>
      <c r="X12" s="102">
        <f>解答3!X11/解答3!X$49</f>
        <v>1.9355194785352821E-3</v>
      </c>
      <c r="Y12" s="102">
        <f>解答3!Y11/解答3!Y$49</f>
        <v>3.2003332724216565E-3</v>
      </c>
      <c r="Z12" s="102">
        <f>解答3!Z11/解答3!Z$49</f>
        <v>7.7635817523871642E-3</v>
      </c>
      <c r="AA12" s="102">
        <f>解答3!AA11/解答3!AA$49</f>
        <v>4.6371831815753134E-3</v>
      </c>
      <c r="AB12" s="102">
        <f>解答3!AB11/解答3!AB$49</f>
        <v>5.2630688095657466E-4</v>
      </c>
      <c r="AC12" s="102">
        <f>解答3!AC11/解答3!AC$49</f>
        <v>7.8898410174229848E-3</v>
      </c>
      <c r="AD12" s="102">
        <f>解答3!AD11/解答3!AD$49</f>
        <v>7.4466979875871765E-3</v>
      </c>
      <c r="AE12" s="102">
        <f>解答3!AE11/解答3!AE$49</f>
        <v>1.719995938481863E-3</v>
      </c>
      <c r="AF12" s="102">
        <f>解答3!AF11/解答3!AF$49</f>
        <v>6.3448610950636707E-3</v>
      </c>
      <c r="AG12" s="102">
        <f>解答3!AG11/解答3!AG$49</f>
        <v>5.2635658046572909E-3</v>
      </c>
      <c r="AH12" s="102">
        <f>解答3!AH11/解答3!AH$49</f>
        <v>1.6650186247817673E-2</v>
      </c>
      <c r="AI12" s="102">
        <f>解答3!AI11/解答3!AI$49</f>
        <v>3.1966749417247256E-3</v>
      </c>
      <c r="AJ12" s="102">
        <f>解答3!AJ11/解答3!AJ$49</f>
        <v>5.6952573053568644E-3</v>
      </c>
      <c r="AK12" s="102">
        <f>解答3!AK11/解答3!AK$49</f>
        <v>0.44107789583537821</v>
      </c>
      <c r="AL12" s="102">
        <f>解答3!AL11/解答3!AL$49</f>
        <v>1.29999377523142E-2</v>
      </c>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row>
    <row r="13" spans="1:134" ht="24.75" customHeight="1">
      <c r="A13" s="16" t="s">
        <v>5</v>
      </c>
      <c r="B13" s="17" t="s">
        <v>56</v>
      </c>
      <c r="C13" s="102">
        <f>解答3!C12/解答3!C$49</f>
        <v>6.097364432884065E-2</v>
      </c>
      <c r="D13" s="102">
        <f>解答3!D12/解答3!D$49</f>
        <v>2.4240321514683041E-3</v>
      </c>
      <c r="E13" s="102">
        <f>解答3!E12/解答3!E$49</f>
        <v>4.6332622029569073E-2</v>
      </c>
      <c r="F13" s="102">
        <f>解答3!F12/解答3!F$49</f>
        <v>3.6963137515860648E-3</v>
      </c>
      <c r="G13" s="102">
        <f>解答3!G12/解答3!G$49</f>
        <v>8.488154418836262E-3</v>
      </c>
      <c r="H13" s="102">
        <f>解答3!H12/解答3!H$49</f>
        <v>7.1473650487787713E-2</v>
      </c>
      <c r="I13" s="102">
        <f>解答3!I12/解答3!I$49</f>
        <v>2.4968437338577867E-2</v>
      </c>
      <c r="J13" s="102">
        <f>解答3!J12/解答3!J$49</f>
        <v>0.30500506688970402</v>
      </c>
      <c r="K13" s="102">
        <f>解答3!K12/解答3!K$49</f>
        <v>1.42000727533726E-3</v>
      </c>
      <c r="L13" s="102">
        <f>解答3!L12/解答3!L$49</f>
        <v>3.1666809570243516E-2</v>
      </c>
      <c r="M13" s="102">
        <f>解答3!M12/解答3!M$49</f>
        <v>3.610971949481442E-3</v>
      </c>
      <c r="N13" s="102">
        <f>解答3!N12/解答3!N$49</f>
        <v>2.3651415609234346E-2</v>
      </c>
      <c r="O13" s="102">
        <f>解答3!O12/解答3!O$49</f>
        <v>9.2810472477300888E-3</v>
      </c>
      <c r="P13" s="102">
        <f>解答3!P12/解答3!P$49</f>
        <v>5.8155151531956491E-3</v>
      </c>
      <c r="Q13" s="102">
        <f>解答3!Q12/解答3!Q$49</f>
        <v>1.0695627984122914E-2</v>
      </c>
      <c r="R13" s="102">
        <f>解答3!R12/解答3!R$49</f>
        <v>6.8777211241235481E-3</v>
      </c>
      <c r="S13" s="102">
        <f>解答3!S12/解答3!S$49</f>
        <v>1.680797966057487E-2</v>
      </c>
      <c r="T13" s="102">
        <f>解答3!T12/解答3!T$49</f>
        <v>9.7936650673895002E-3</v>
      </c>
      <c r="U13" s="102">
        <f>解答3!U12/解答3!U$49</f>
        <v>4.2650698720103708E-3</v>
      </c>
      <c r="V13" s="102">
        <f>解答3!V12/解答3!V$49</f>
        <v>0.11752552525383392</v>
      </c>
      <c r="W13" s="102">
        <f>解答3!W12/解答3!W$49</f>
        <v>4.8090674867033471E-3</v>
      </c>
      <c r="X13" s="102">
        <f>解答3!X12/解答3!X$49</f>
        <v>1.6646198467000412E-3</v>
      </c>
      <c r="Y13" s="102">
        <f>解答3!Y12/解答3!Y$49</f>
        <v>1.4040860287695491E-2</v>
      </c>
      <c r="Z13" s="102">
        <f>解答3!Z12/解答3!Z$49</f>
        <v>9.9677201971090315E-6</v>
      </c>
      <c r="AA13" s="102">
        <f>解答3!AA12/解答3!AA$49</f>
        <v>2.5271013180346587E-5</v>
      </c>
      <c r="AB13" s="102">
        <f>解答3!AB12/解答3!AB$49</f>
        <v>1.6981736423730514E-5</v>
      </c>
      <c r="AC13" s="102">
        <f>解答3!AC12/解答3!AC$49</f>
        <v>4.1831942914119551E-4</v>
      </c>
      <c r="AD13" s="102">
        <f>解答3!AD12/解答3!AD$49</f>
        <v>7.3418408666355169E-4</v>
      </c>
      <c r="AE13" s="102">
        <f>解答3!AE12/解答3!AE$49</f>
        <v>6.0657936485101094E-4</v>
      </c>
      <c r="AF13" s="102">
        <f>解答3!AF12/解答3!AF$49</f>
        <v>8.6042664674239808E-3</v>
      </c>
      <c r="AG13" s="102">
        <f>解答3!AG12/解答3!AG$49</f>
        <v>0.13270544603276396</v>
      </c>
      <c r="AH13" s="102">
        <f>解答3!AH12/解答3!AH$49</f>
        <v>2.0063558182431503E-3</v>
      </c>
      <c r="AI13" s="102">
        <f>解答3!AI12/解答3!AI$49</f>
        <v>3.8301831676916019E-3</v>
      </c>
      <c r="AJ13" s="102">
        <f>解答3!AJ12/解答3!AJ$49</f>
        <v>7.1904451347842317E-3</v>
      </c>
      <c r="AK13" s="102">
        <f>解答3!AK12/解答3!AK$49</f>
        <v>2.197970890935556E-2</v>
      </c>
      <c r="AL13" s="102">
        <f>解答3!AL12/解答3!AL$49</f>
        <v>1.4916007206618719E-2</v>
      </c>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row>
    <row r="14" spans="1:134" ht="24.75" customHeight="1">
      <c r="A14" s="16" t="s">
        <v>6</v>
      </c>
      <c r="B14" s="17" t="s">
        <v>57</v>
      </c>
      <c r="C14" s="102">
        <f>解答3!C13/解答3!C$49</f>
        <v>8.9761562802992152E-3</v>
      </c>
      <c r="D14" s="102">
        <f>解答3!D13/解答3!D$49</f>
        <v>0.12655836421346264</v>
      </c>
      <c r="E14" s="102">
        <f>解答3!E13/解答3!E$49</f>
        <v>8.9901079654166299E-2</v>
      </c>
      <c r="F14" s="102">
        <f>解答3!F13/解答3!F$49</f>
        <v>1.4320883964378283E-2</v>
      </c>
      <c r="G14" s="102">
        <f>解答3!G13/解答3!G$49</f>
        <v>4.032356599762893E-3</v>
      </c>
      <c r="H14" s="102">
        <f>解答3!H13/解答3!H$49</f>
        <v>4.7306817190491254E-3</v>
      </c>
      <c r="I14" s="102">
        <f>解答3!I13/解答3!I$49</f>
        <v>2.6912329534032522E-3</v>
      </c>
      <c r="J14" s="102">
        <f>解答3!J13/解答3!J$49</f>
        <v>9.6945010206113846E-2</v>
      </c>
      <c r="K14" s="102">
        <f>解答3!K13/解答3!K$49</f>
        <v>3.4966268354710089E-2</v>
      </c>
      <c r="L14" s="102">
        <f>解答3!L13/解答3!L$49</f>
        <v>1.7254088878102213E-2</v>
      </c>
      <c r="M14" s="102">
        <f>解答3!M13/解答3!M$49</f>
        <v>2.5423744781960248E-2</v>
      </c>
      <c r="N14" s="102">
        <f>解答3!N13/解答3!N$49</f>
        <v>3.4695773767311907E-3</v>
      </c>
      <c r="O14" s="102">
        <f>解答3!O13/解答3!O$49</f>
        <v>2.7505610340903376E-3</v>
      </c>
      <c r="P14" s="102">
        <f>解答3!P13/解答3!P$49</f>
        <v>1.3975457098447787E-3</v>
      </c>
      <c r="Q14" s="102">
        <f>解答3!Q13/解答3!Q$49</f>
        <v>8.7159706774935116E-4</v>
      </c>
      <c r="R14" s="102">
        <f>解答3!R13/解答3!R$49</f>
        <v>4.5276844360040574E-4</v>
      </c>
      <c r="S14" s="102">
        <f>解答3!S13/解答3!S$49</f>
        <v>2.0383301242700479E-3</v>
      </c>
      <c r="T14" s="102">
        <f>解答3!T13/解答3!T$49</f>
        <v>1.9098614082626291E-3</v>
      </c>
      <c r="U14" s="102">
        <f>解答3!U13/解答3!U$49</f>
        <v>6.5033560633322943E-4</v>
      </c>
      <c r="V14" s="102">
        <f>解答3!V13/解答3!V$49</f>
        <v>1.6793224696893749E-3</v>
      </c>
      <c r="W14" s="102">
        <f>解答3!W13/解答3!W$49</f>
        <v>8.1450536959777244E-3</v>
      </c>
      <c r="X14" s="102">
        <f>解答3!X13/解答3!X$49</f>
        <v>8.4702583701228393E-2</v>
      </c>
      <c r="Y14" s="102">
        <f>解答3!Y13/解答3!Y$49</f>
        <v>1.265958063420012E-2</v>
      </c>
      <c r="Z14" s="102">
        <f>解答3!Z13/解答3!Z$49</f>
        <v>2.5692639400541066E-3</v>
      </c>
      <c r="AA14" s="102">
        <f>解答3!AA13/解答3!AA$49</f>
        <v>4.6881657973237272E-4</v>
      </c>
      <c r="AB14" s="102">
        <f>解答3!AB13/解答3!AB$49</f>
        <v>4.4570618424725036E-4</v>
      </c>
      <c r="AC14" s="102">
        <f>解答3!AC13/解答3!AC$49</f>
        <v>8.5017436697494383E-2</v>
      </c>
      <c r="AD14" s="102">
        <f>解答3!AD13/解答3!AD$49</f>
        <v>9.3633153486657095E-4</v>
      </c>
      <c r="AE14" s="102">
        <f>解答3!AE13/解答3!AE$49</f>
        <v>6.6513842451296715E-3</v>
      </c>
      <c r="AF14" s="102">
        <f>解答3!AF13/解答3!AF$49</f>
        <v>9.1191861349261289E-3</v>
      </c>
      <c r="AG14" s="102">
        <f>解答3!AG13/解答3!AG$49</f>
        <v>3.688234741230919E-3</v>
      </c>
      <c r="AH14" s="102">
        <f>解答3!AH13/解答3!AH$49</f>
        <v>5.1893444878582237E-3</v>
      </c>
      <c r="AI14" s="102">
        <f>解答3!AI13/解答3!AI$49</f>
        <v>1.7326340379143585E-3</v>
      </c>
      <c r="AJ14" s="102">
        <f>解答3!AJ13/解答3!AJ$49</f>
        <v>5.9933719410246358E-3</v>
      </c>
      <c r="AK14" s="102">
        <f>解答3!AK13/解答3!AK$49</f>
        <v>0</v>
      </c>
      <c r="AL14" s="102">
        <f>解答3!AL13/解答3!AL$49</f>
        <v>1.6490596441196475E-2</v>
      </c>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row>
    <row r="15" spans="1:134" ht="24.75" customHeight="1">
      <c r="A15" s="16" t="s">
        <v>7</v>
      </c>
      <c r="B15" s="17" t="s">
        <v>58</v>
      </c>
      <c r="C15" s="102">
        <f>解答3!C14/解答3!C$49</f>
        <v>1.0688383772176804E-3</v>
      </c>
      <c r="D15" s="102">
        <f>解答3!D14/解答3!D$49</f>
        <v>4.425971246285685E-5</v>
      </c>
      <c r="E15" s="102">
        <f>解答3!E14/解答3!E$49</f>
        <v>0</v>
      </c>
      <c r="F15" s="102">
        <f>解答3!F14/解答3!F$49</f>
        <v>3.5309628665772824E-5</v>
      </c>
      <c r="G15" s="102">
        <f>解答3!G14/解答3!G$49</f>
        <v>4.155174219656381E-3</v>
      </c>
      <c r="H15" s="102">
        <f>解答3!H14/解答3!H$49</f>
        <v>6.4765273053006838E-4</v>
      </c>
      <c r="I15" s="102">
        <f>解答3!I14/解答3!I$49</f>
        <v>9.1985453596715849E-3</v>
      </c>
      <c r="J15" s="102">
        <f>解答3!J14/解答3!J$49</f>
        <v>6.0567292293463217E-3</v>
      </c>
      <c r="K15" s="102">
        <f>解答3!K14/解答3!K$49</f>
        <v>1.556028622602155E-4</v>
      </c>
      <c r="L15" s="102">
        <f>解答3!L14/解答3!L$49</f>
        <v>9.8009210775913513E-2</v>
      </c>
      <c r="M15" s="102">
        <f>解答3!M14/解答3!M$49</f>
        <v>4.4369710163853372E-3</v>
      </c>
      <c r="N15" s="102">
        <f>解答3!N14/解答3!N$49</f>
        <v>1.7436883132666694E-2</v>
      </c>
      <c r="O15" s="102">
        <f>解答3!O14/解答3!O$49</f>
        <v>3.7169506143627509E-3</v>
      </c>
      <c r="P15" s="102">
        <f>解答3!P14/解答3!P$49</f>
        <v>5.3412078526054001E-3</v>
      </c>
      <c r="Q15" s="102">
        <f>解答3!Q14/解答3!Q$49</f>
        <v>6.3824418404660162E-3</v>
      </c>
      <c r="R15" s="102">
        <f>解答3!R14/解答3!R$49</f>
        <v>2.1856672228081067E-3</v>
      </c>
      <c r="S15" s="102">
        <f>解答3!S14/解答3!S$49</f>
        <v>1.9364424530183111E-2</v>
      </c>
      <c r="T15" s="102">
        <f>解答3!T14/解答3!T$49</f>
        <v>8.2411047545729206E-3</v>
      </c>
      <c r="U15" s="102">
        <f>解答3!U14/解答3!U$49</f>
        <v>2.1799884757109339E-2</v>
      </c>
      <c r="V15" s="102">
        <f>解答3!V14/解答3!V$49</f>
        <v>3.4114240485931075E-3</v>
      </c>
      <c r="W15" s="102">
        <f>解答3!W14/解答3!W$49</f>
        <v>5.2884468305098291E-2</v>
      </c>
      <c r="X15" s="102">
        <f>解答3!X14/解答3!X$49</f>
        <v>8.2114751179667277E-5</v>
      </c>
      <c r="Y15" s="102">
        <f>解答3!Y14/解答3!Y$49</f>
        <v>2.2508311210613441E-3</v>
      </c>
      <c r="Z15" s="102">
        <f>解答3!Z14/解答3!Z$49</f>
        <v>4.1313038994867637E-4</v>
      </c>
      <c r="AA15" s="102">
        <f>解答3!AA14/解答3!AA$49</f>
        <v>1.6434696071678086E-5</v>
      </c>
      <c r="AB15" s="102">
        <f>解答3!AB14/解答3!AB$49</f>
        <v>3.8968129540225027E-5</v>
      </c>
      <c r="AC15" s="102">
        <f>解答3!AC14/解答3!AC$49</f>
        <v>3.4973775951384939E-5</v>
      </c>
      <c r="AD15" s="102">
        <f>解答3!AD14/解答3!AD$49</f>
        <v>1.3187491278289467E-6</v>
      </c>
      <c r="AE15" s="102">
        <f>解答3!AE14/解答3!AE$49</f>
        <v>1.7510966649113361E-4</v>
      </c>
      <c r="AF15" s="102">
        <f>解答3!AF14/解答3!AF$49</f>
        <v>1.9779752210816451E-3</v>
      </c>
      <c r="AG15" s="102">
        <f>解答3!AG14/解答3!AG$49</f>
        <v>1.1785066705740565E-3</v>
      </c>
      <c r="AH15" s="102">
        <f>解答3!AH14/解答3!AH$49</f>
        <v>5.9891072261952078E-4</v>
      </c>
      <c r="AI15" s="102">
        <f>解答3!AI14/解答3!AI$49</f>
        <v>1.2947077668432735E-3</v>
      </c>
      <c r="AJ15" s="102">
        <f>解答3!AJ14/解答3!AJ$49</f>
        <v>1.9422431347727517E-3</v>
      </c>
      <c r="AK15" s="102">
        <f>解答3!AK14/解答3!AK$49</f>
        <v>4.1935447740789498E-3</v>
      </c>
      <c r="AL15" s="102">
        <f>解答3!AL14/解答3!AL$49</f>
        <v>8.2204747507509408E-3</v>
      </c>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row>
    <row r="16" spans="1:134" ht="24.75" customHeight="1">
      <c r="A16" s="16" t="s">
        <v>8</v>
      </c>
      <c r="B16" s="17" t="s">
        <v>59</v>
      </c>
      <c r="C16" s="102">
        <f>解答3!C15/解答3!C$49</f>
        <v>7.842225799304021E-5</v>
      </c>
      <c r="D16" s="102">
        <f>解答3!D15/解答3!D$49</f>
        <v>1.1812326470610772E-4</v>
      </c>
      <c r="E16" s="102">
        <f>解答3!E15/解答3!E$49</f>
        <v>0</v>
      </c>
      <c r="F16" s="102">
        <f>解答3!F15/解答3!F$49</f>
        <v>2.1019353196460346E-3</v>
      </c>
      <c r="G16" s="102">
        <f>解答3!G15/解答3!G$49</f>
        <v>0</v>
      </c>
      <c r="H16" s="102">
        <f>解答3!H15/解答3!H$49</f>
        <v>3.7001752878162578E-5</v>
      </c>
      <c r="I16" s="102">
        <f>解答3!I15/解答3!I$49</f>
        <v>2.5861398659248816E-2</v>
      </c>
      <c r="J16" s="102">
        <f>解答3!J15/解答3!J$49</f>
        <v>2.2068616403882576E-5</v>
      </c>
      <c r="K16" s="102">
        <f>解答3!K15/解答3!K$49</f>
        <v>-1.4034780093435873E-7</v>
      </c>
      <c r="L16" s="102">
        <f>解答3!L15/解答3!L$49</f>
        <v>4.1980884163739136E-3</v>
      </c>
      <c r="M16" s="102">
        <f>解答3!M15/解答3!M$49</f>
        <v>0.55230619082509236</v>
      </c>
      <c r="N16" s="102">
        <f>解答3!N15/解答3!N$49</f>
        <v>1.541829516551375E-3</v>
      </c>
      <c r="O16" s="102">
        <f>解答3!O15/解答3!O$49</f>
        <v>0.22964632795368525</v>
      </c>
      <c r="P16" s="102">
        <f>解答3!P15/解答3!P$49</f>
        <v>8.5814084197485652E-2</v>
      </c>
      <c r="Q16" s="102">
        <f>解答3!Q15/解答3!Q$49</f>
        <v>3.3108816847699327E-2</v>
      </c>
      <c r="R16" s="102">
        <f>解答3!R15/解答3!R$49</f>
        <v>6.5079149953166356E-3</v>
      </c>
      <c r="S16" s="102">
        <f>解答3!S15/解答3!S$49</f>
        <v>4.3571722997975144E-3</v>
      </c>
      <c r="T16" s="102">
        <f>解答3!T15/解答3!T$49</f>
        <v>4.930761756677976E-2</v>
      </c>
      <c r="U16" s="102">
        <f>解答3!U15/解答3!U$49</f>
        <v>1.58469154924725E-2</v>
      </c>
      <c r="V16" s="102">
        <f>解答3!V15/解答3!V$49</f>
        <v>5.9443418597174003E-3</v>
      </c>
      <c r="W16" s="102">
        <f>解答3!W15/解答3!W$49</f>
        <v>2.4864769970121953E-2</v>
      </c>
      <c r="X16" s="102">
        <f>解答3!X15/解答3!X$49</f>
        <v>0</v>
      </c>
      <c r="Y16" s="102">
        <f>解答3!Y15/解答3!Y$49</f>
        <v>2.6444573788973833E-4</v>
      </c>
      <c r="Z16" s="102">
        <f>解答3!Z15/解答3!Z$49</f>
        <v>0</v>
      </c>
      <c r="AA16" s="102">
        <f>解答3!AA15/解答3!AA$49</f>
        <v>0</v>
      </c>
      <c r="AB16" s="102">
        <f>解答3!AB15/解答3!AB$49</f>
        <v>0</v>
      </c>
      <c r="AC16" s="102">
        <f>解答3!AC15/解答3!AC$49</f>
        <v>4.0692859982378301E-4</v>
      </c>
      <c r="AD16" s="102">
        <f>解答3!AD15/解答3!AD$49</f>
        <v>0</v>
      </c>
      <c r="AE16" s="102">
        <f>解答3!AE15/解答3!AE$49</f>
        <v>1.5203771780883713E-5</v>
      </c>
      <c r="AF16" s="102">
        <f>解答3!AF15/解答3!AF$49</f>
        <v>0</v>
      </c>
      <c r="AG16" s="102">
        <f>解答3!AG15/解答3!AG$49</f>
        <v>7.7310350646598915E-6</v>
      </c>
      <c r="AH16" s="102">
        <f>解答3!AH15/解答3!AH$49</f>
        <v>5.1118326842623899E-6</v>
      </c>
      <c r="AI16" s="102">
        <f>解答3!AI15/解答3!AI$49</f>
        <v>1.7712078367563603E-4</v>
      </c>
      <c r="AJ16" s="102">
        <f>解答3!AJ15/解答3!AJ$49</f>
        <v>3.8507059834007028E-5</v>
      </c>
      <c r="AK16" s="102">
        <f>解答3!AK15/解答3!AK$49</f>
        <v>2.4377243777049698E-5</v>
      </c>
      <c r="AL16" s="102">
        <f>解答3!AL15/解答3!AL$49</f>
        <v>1.1577061500965597E-2</v>
      </c>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row>
    <row r="17" spans="1:134" ht="24.75" customHeight="1">
      <c r="A17" s="16" t="s">
        <v>9</v>
      </c>
      <c r="B17" s="17" t="s">
        <v>60</v>
      </c>
      <c r="C17" s="102">
        <f>解答3!C16/解答3!C$49</f>
        <v>0</v>
      </c>
      <c r="D17" s="102">
        <f>解答3!D16/解答3!D$49</f>
        <v>0</v>
      </c>
      <c r="E17" s="102">
        <f>解答3!E16/解答3!E$49</f>
        <v>0</v>
      </c>
      <c r="F17" s="102">
        <f>解答3!F16/解答3!F$49</f>
        <v>1.6049831211714924E-5</v>
      </c>
      <c r="G17" s="102">
        <f>解答3!G16/解答3!G$49</f>
        <v>1.4652405340443255E-3</v>
      </c>
      <c r="H17" s="102">
        <f>解答3!H16/解答3!H$49</f>
        <v>8.5121604508134647E-7</v>
      </c>
      <c r="I17" s="102">
        <f>解答3!I16/解答3!I$49</f>
        <v>4.98343355282806E-3</v>
      </c>
      <c r="J17" s="102">
        <f>解答3!J16/解答3!J$49</f>
        <v>5.2889991661446778E-3</v>
      </c>
      <c r="K17" s="102">
        <f>解答3!K16/解答3!K$49</f>
        <v>6.5640454355738436E-6</v>
      </c>
      <c r="L17" s="102">
        <f>解答3!L16/解答3!L$49</f>
        <v>3.5512842932932053E-3</v>
      </c>
      <c r="M17" s="102">
        <f>解答3!M16/解答3!M$49</f>
        <v>7.110248145919533E-3</v>
      </c>
      <c r="N17" s="102">
        <f>解答3!N16/解答3!N$49</f>
        <v>0.42184143679383673</v>
      </c>
      <c r="O17" s="102">
        <f>解答3!O16/解答3!O$49</f>
        <v>4.5630990597512501E-2</v>
      </c>
      <c r="P17" s="102">
        <f>解答3!P16/解答3!P$49</f>
        <v>2.0589513747517229E-2</v>
      </c>
      <c r="Q17" s="102">
        <f>解答3!Q16/解答3!Q$49</f>
        <v>5.8725586966314497E-2</v>
      </c>
      <c r="R17" s="102">
        <f>解答3!R16/解答3!R$49</f>
        <v>2.4033381327960075E-2</v>
      </c>
      <c r="S17" s="102">
        <f>解答3!S16/解答3!S$49</f>
        <v>2.7990316606343792E-2</v>
      </c>
      <c r="T17" s="102">
        <f>解答3!T16/解答3!T$49</f>
        <v>1.6637786552875553E-2</v>
      </c>
      <c r="U17" s="102">
        <f>解答3!U16/解答3!U$49</f>
        <v>2.7347839522737317E-2</v>
      </c>
      <c r="V17" s="102">
        <f>解答3!V16/解答3!V$49</f>
        <v>1.6271630545989613E-2</v>
      </c>
      <c r="W17" s="102">
        <f>解答3!W16/解答3!W$49</f>
        <v>7.6858077207980951E-3</v>
      </c>
      <c r="X17" s="102">
        <f>解答3!X16/解答3!X$49</f>
        <v>1.6163344806948018E-4</v>
      </c>
      <c r="Y17" s="102">
        <f>解答3!Y16/解答3!Y$49</f>
        <v>1.3989397803153793E-4</v>
      </c>
      <c r="Z17" s="102">
        <f>解答3!Z16/解答3!Z$49</f>
        <v>1.2983438247676465E-5</v>
      </c>
      <c r="AA17" s="102">
        <f>解答3!AA16/解答3!AA$49</f>
        <v>0</v>
      </c>
      <c r="AB17" s="102">
        <f>解答3!AB16/解答3!AB$49</f>
        <v>0</v>
      </c>
      <c r="AC17" s="102">
        <f>解答3!AC16/解答3!AC$49</f>
        <v>1.6843037469629112E-5</v>
      </c>
      <c r="AD17" s="102">
        <f>解答3!AD16/解答3!AD$49</f>
        <v>2.7369279494737075E-6</v>
      </c>
      <c r="AE17" s="102">
        <f>解答3!AE16/解答3!AE$49</f>
        <v>1.0886181935408714E-4</v>
      </c>
      <c r="AF17" s="102">
        <f>解答3!AF16/解答3!AF$49</f>
        <v>7.935554820527271E-5</v>
      </c>
      <c r="AG17" s="102">
        <f>解答3!AG16/解答3!AG$49</f>
        <v>1.2456049512515933E-3</v>
      </c>
      <c r="AH17" s="102">
        <f>解答3!AH16/解答3!AH$49</f>
        <v>1.5614516385673317E-4</v>
      </c>
      <c r="AI17" s="102">
        <f>解答3!AI16/解答3!AI$49</f>
        <v>4.6239956694497811E-4</v>
      </c>
      <c r="AJ17" s="102">
        <f>解答3!AJ16/解答3!AJ$49</f>
        <v>3.4470508593555229E-4</v>
      </c>
      <c r="AK17" s="102">
        <f>解答3!AK16/解答3!AK$49</f>
        <v>9.1842913041100698E-4</v>
      </c>
      <c r="AL17" s="102">
        <f>解答3!AL16/解答3!AL$49</f>
        <v>8.1146284833817604E-3</v>
      </c>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row>
    <row r="18" spans="1:134" ht="24.75" customHeight="1">
      <c r="A18" s="16" t="s">
        <v>10</v>
      </c>
      <c r="B18" s="17" t="s">
        <v>61</v>
      </c>
      <c r="C18" s="102">
        <f>解答3!C17/解答3!C$49</f>
        <v>6.3884663369087569E-4</v>
      </c>
      <c r="D18" s="102">
        <f>解答3!D17/解答3!D$49</f>
        <v>2.1627559335358291E-3</v>
      </c>
      <c r="E18" s="102">
        <f>解答3!E17/解答3!E$49</f>
        <v>0</v>
      </c>
      <c r="F18" s="102">
        <f>解答3!F17/解答3!F$49</f>
        <v>1.3187487867155167E-2</v>
      </c>
      <c r="G18" s="102">
        <f>解答3!G17/解答3!G$49</f>
        <v>1.8335398745648206E-2</v>
      </c>
      <c r="H18" s="102">
        <f>解答3!H17/解答3!H$49</f>
        <v>2.436105149852358E-3</v>
      </c>
      <c r="I18" s="102">
        <f>解答3!I17/解答3!I$49</f>
        <v>2.246358169503784E-2</v>
      </c>
      <c r="J18" s="102">
        <f>解答3!J17/解答3!J$49</f>
        <v>8.9358579396437137E-3</v>
      </c>
      <c r="K18" s="102">
        <f>解答3!K17/解答3!K$49</f>
        <v>4.8019768247684145E-4</v>
      </c>
      <c r="L18" s="102">
        <f>解答3!L17/解答3!L$49</f>
        <v>8.2103302521609675E-3</v>
      </c>
      <c r="M18" s="102">
        <f>解答3!M17/解答3!M$49</f>
        <v>6.322972799467151E-4</v>
      </c>
      <c r="N18" s="102">
        <f>解答3!N17/解答3!N$49</f>
        <v>3.0763264284873518E-3</v>
      </c>
      <c r="O18" s="102">
        <f>解答3!O17/解答3!O$49</f>
        <v>5.3750783589957267E-2</v>
      </c>
      <c r="P18" s="102">
        <f>解答3!P17/解答3!P$49</f>
        <v>3.7100650309923079E-2</v>
      </c>
      <c r="Q18" s="102">
        <f>解答3!Q17/解答3!Q$49</f>
        <v>2.3286273101020806E-2</v>
      </c>
      <c r="R18" s="102">
        <f>解答3!R17/解答3!R$49</f>
        <v>1.4399412393685291E-2</v>
      </c>
      <c r="S18" s="102">
        <f>解答3!S17/解答3!S$49</f>
        <v>1.3825486816365714E-2</v>
      </c>
      <c r="T18" s="102">
        <f>解答3!T17/解答3!T$49</f>
        <v>9.9611108067313471E-3</v>
      </c>
      <c r="U18" s="102">
        <f>解答3!U17/解答3!U$49</f>
        <v>2.0940617487204001E-2</v>
      </c>
      <c r="V18" s="102">
        <f>解答3!V17/解答3!V$49</f>
        <v>1.1971855627275646E-2</v>
      </c>
      <c r="W18" s="102">
        <f>解答3!W17/解答3!W$49</f>
        <v>9.9062126023908806E-2</v>
      </c>
      <c r="X18" s="102">
        <f>解答3!X17/解答3!X$49</f>
        <v>9.1494076636742334E-4</v>
      </c>
      <c r="Y18" s="102">
        <f>解答3!Y17/解答3!Y$49</f>
        <v>5.8647811561669306E-4</v>
      </c>
      <c r="Z18" s="102">
        <f>解答3!Z17/解答3!Z$49</f>
        <v>2.7445074299654627E-3</v>
      </c>
      <c r="AA18" s="102">
        <f>解答3!AA17/解答3!AA$49</f>
        <v>6.6494290385746635E-5</v>
      </c>
      <c r="AB18" s="102">
        <f>解答3!AB17/解答3!AB$49</f>
        <v>2.6240677739151414E-4</v>
      </c>
      <c r="AC18" s="102">
        <f>解答3!AC17/解答3!AC$49</f>
        <v>1.8234735372625707E-3</v>
      </c>
      <c r="AD18" s="102">
        <f>解答3!AD17/解答3!AD$49</f>
        <v>2.4686880935897347E-4</v>
      </c>
      <c r="AE18" s="102">
        <f>解答3!AE17/解答3!AE$49</f>
        <v>3.0199781965463343E-3</v>
      </c>
      <c r="AF18" s="102">
        <f>解答3!AF17/解答3!AF$49</f>
        <v>1.3286436901351772E-4</v>
      </c>
      <c r="AG18" s="102">
        <f>解答3!AG17/解答3!AG$49</f>
        <v>3.2091847830355676E-4</v>
      </c>
      <c r="AH18" s="102">
        <f>解答3!AH17/解答3!AH$49</f>
        <v>1.6906596178062692E-3</v>
      </c>
      <c r="AI18" s="102">
        <f>解答3!AI17/解答3!AI$49</f>
        <v>1.9546848986927326E-3</v>
      </c>
      <c r="AJ18" s="102">
        <f>解答3!AJ17/解答3!AJ$49</f>
        <v>2.3511936323014379E-3</v>
      </c>
      <c r="AK18" s="102">
        <f>解答3!AK17/解答3!AK$49</f>
        <v>2.33230926947989E-4</v>
      </c>
      <c r="AL18" s="102">
        <f>解答3!AL17/解答3!AL$49</f>
        <v>5.8565747795058451E-3</v>
      </c>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row>
    <row r="19" spans="1:134" ht="24.75" customHeight="1">
      <c r="A19" s="16" t="s">
        <v>11</v>
      </c>
      <c r="B19" s="17" t="s">
        <v>62</v>
      </c>
      <c r="C19" s="102">
        <f>解答3!C18/解答3!C$49</f>
        <v>1.2028379480835667E-6</v>
      </c>
      <c r="D19" s="102">
        <f>解答3!D18/解答3!D$49</f>
        <v>0</v>
      </c>
      <c r="E19" s="102">
        <f>解答3!E18/解答3!E$49</f>
        <v>0</v>
      </c>
      <c r="F19" s="102">
        <f>解答3!F18/解答3!F$49</f>
        <v>6.8816317156229715E-3</v>
      </c>
      <c r="G19" s="102">
        <f>解答3!G18/解答3!G$49</f>
        <v>4.3574429980616262E-8</v>
      </c>
      <c r="H19" s="102">
        <f>解答3!H18/解答3!H$49</f>
        <v>0</v>
      </c>
      <c r="I19" s="102">
        <f>解答3!I18/解答3!I$49</f>
        <v>1.3046707400201525E-3</v>
      </c>
      <c r="J19" s="102">
        <f>解答3!J18/解答3!J$49</f>
        <v>4.4567257680556148E-5</v>
      </c>
      <c r="K19" s="102">
        <f>解答3!K18/解答3!K$49</f>
        <v>2.5400539278214202E-6</v>
      </c>
      <c r="L19" s="102">
        <f>解答3!L18/解答3!L$49</f>
        <v>3.054333915421184E-3</v>
      </c>
      <c r="M19" s="102">
        <f>解答3!M18/解答3!M$49</f>
        <v>2.9122305313926248E-4</v>
      </c>
      <c r="N19" s="102">
        <f>解答3!N18/解答3!N$49</f>
        <v>2.1657492877918342E-4</v>
      </c>
      <c r="O19" s="102">
        <f>解答3!O18/解答3!O$49</f>
        <v>2.0248785353768023E-3</v>
      </c>
      <c r="P19" s="102">
        <f>解答3!P18/解答3!P$49</f>
        <v>0.20234878117660388</v>
      </c>
      <c r="Q19" s="102">
        <f>解答3!Q18/解答3!Q$49</f>
        <v>9.8961034998585294E-3</v>
      </c>
      <c r="R19" s="102">
        <f>解答3!R18/解答3!R$49</f>
        <v>3.6742066622904397E-3</v>
      </c>
      <c r="S19" s="102">
        <f>解答3!S18/解答3!S$49</f>
        <v>3.3525170484267311E-3</v>
      </c>
      <c r="T19" s="102">
        <f>解答3!T18/解答3!T$49</f>
        <v>8.6115926909448529E-3</v>
      </c>
      <c r="U19" s="102">
        <f>解答3!U18/解答3!U$49</f>
        <v>1.0871071833151445E-2</v>
      </c>
      <c r="V19" s="102">
        <f>解答3!V18/解答3!V$49</f>
        <v>3.4751521519444236E-3</v>
      </c>
      <c r="W19" s="102">
        <f>解答3!W18/解答3!W$49</f>
        <v>6.9176199354659441E-3</v>
      </c>
      <c r="X19" s="102">
        <f>解答3!X18/解答3!X$49</f>
        <v>2.3606575944393696E-5</v>
      </c>
      <c r="Y19" s="102">
        <f>解答3!Y18/解答3!Y$49</f>
        <v>3.0736292745768791E-3</v>
      </c>
      <c r="Z19" s="102">
        <f>解答3!Z18/解答3!Z$49</f>
        <v>7.3360724402128991E-6</v>
      </c>
      <c r="AA19" s="102">
        <f>解答3!AA18/解答3!AA$49</f>
        <v>0</v>
      </c>
      <c r="AB19" s="102">
        <f>解答3!AB18/解答3!AB$49</f>
        <v>0</v>
      </c>
      <c r="AC19" s="102">
        <f>解答3!AC18/解答3!AC$49</f>
        <v>9.7327913729036253E-5</v>
      </c>
      <c r="AD19" s="102">
        <f>解答3!AD18/解答3!AD$49</f>
        <v>4.0499434340508658E-6</v>
      </c>
      <c r="AE19" s="102">
        <f>解答3!AE18/解答3!AE$49</f>
        <v>2.0031737480527768E-4</v>
      </c>
      <c r="AF19" s="102">
        <f>解答3!AF18/解答3!AF$49</f>
        <v>0</v>
      </c>
      <c r="AG19" s="102">
        <f>解答3!AG18/解答3!AG$49</f>
        <v>0</v>
      </c>
      <c r="AH19" s="102">
        <f>解答3!AH18/解答3!AH$49</f>
        <v>0</v>
      </c>
      <c r="AI19" s="102">
        <f>解答3!AI18/解答3!AI$49</f>
        <v>4.404021760320391E-2</v>
      </c>
      <c r="AJ19" s="102">
        <f>解答3!AJ18/解答3!AJ$49</f>
        <v>7.9312250149882137E-4</v>
      </c>
      <c r="AK19" s="102">
        <f>解答3!AK18/解答3!AK$49</f>
        <v>5.0311995778124903E-2</v>
      </c>
      <c r="AL19" s="102">
        <f>解答3!AL18/解答3!AL$49</f>
        <v>0</v>
      </c>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row>
    <row r="20" spans="1:134" ht="24.75" customHeight="1">
      <c r="A20" s="16" t="s">
        <v>12</v>
      </c>
      <c r="B20" s="17" t="s">
        <v>63</v>
      </c>
      <c r="C20" s="102">
        <f>解答3!C19/解答3!C$49</f>
        <v>3.3192474675794476E-5</v>
      </c>
      <c r="D20" s="102">
        <f>解答3!D19/解答3!D$49</f>
        <v>3.6733681254498391E-3</v>
      </c>
      <c r="E20" s="102">
        <f>解答3!E19/解答3!E$49</f>
        <v>0</v>
      </c>
      <c r="F20" s="102">
        <f>解答3!F19/解答3!F$49</f>
        <v>6.4199324846859698E-5</v>
      </c>
      <c r="G20" s="102">
        <f>解答3!G19/解答3!G$49</f>
        <v>2.3965936489338931E-6</v>
      </c>
      <c r="H20" s="102">
        <f>解答3!H19/解答3!H$49</f>
        <v>0</v>
      </c>
      <c r="I20" s="102">
        <f>解答3!I19/解答3!I$49</f>
        <v>2.1220476000549605E-4</v>
      </c>
      <c r="J20" s="102">
        <f>解答3!J19/解答3!J$49</f>
        <v>5.535593770770396E-5</v>
      </c>
      <c r="K20" s="102">
        <f>解答3!K19/解答3!K$49</f>
        <v>0</v>
      </c>
      <c r="L20" s="102">
        <f>解答3!L19/解答3!L$49</f>
        <v>1.6549302043070477E-6</v>
      </c>
      <c r="M20" s="102">
        <f>解答3!M19/解答3!M$49</f>
        <v>0</v>
      </c>
      <c r="N20" s="102">
        <f>解答3!N19/解答3!N$49</f>
        <v>1.9128344161856807E-4</v>
      </c>
      <c r="O20" s="102">
        <f>解答3!O19/解答3!O$49</f>
        <v>5.1452255881640884E-4</v>
      </c>
      <c r="P20" s="102">
        <f>解答3!P19/解答3!P$49</f>
        <v>2.4649019247549992E-2</v>
      </c>
      <c r="Q20" s="102">
        <f>解答3!Q19/解答3!Q$49</f>
        <v>7.5478503029500307E-2</v>
      </c>
      <c r="R20" s="102">
        <f>解答3!R19/解答3!R$49</f>
        <v>2.0947517094927422E-2</v>
      </c>
      <c r="S20" s="102">
        <f>解答3!S19/解答3!S$49</f>
        <v>2.3107107580359693E-2</v>
      </c>
      <c r="T20" s="102">
        <f>解答3!T19/解答3!T$49</f>
        <v>2.394579107547614E-2</v>
      </c>
      <c r="U20" s="102">
        <f>解答3!U19/解答3!U$49</f>
        <v>1.9802351985072977E-2</v>
      </c>
      <c r="V20" s="102">
        <f>解答3!V19/解答3!V$49</f>
        <v>8.8856265169858981E-4</v>
      </c>
      <c r="W20" s="102">
        <f>解答3!W19/解答3!W$49</f>
        <v>8.5392881109166673E-3</v>
      </c>
      <c r="X20" s="102">
        <f>解答3!X19/解答3!X$49</f>
        <v>4.9585558452222691E-6</v>
      </c>
      <c r="Y20" s="102">
        <f>解答3!Y19/解答3!Y$49</f>
        <v>6.1436138096637925E-5</v>
      </c>
      <c r="Z20" s="102">
        <f>解答3!Z19/解答3!Z$49</f>
        <v>2.6367923788723813E-4</v>
      </c>
      <c r="AA20" s="102">
        <f>解答3!AA19/解答3!AA$49</f>
        <v>5.1651901939559728E-6</v>
      </c>
      <c r="AB20" s="102">
        <f>解答3!AB19/解答3!AB$49</f>
        <v>8.6515677529567011E-6</v>
      </c>
      <c r="AC20" s="102">
        <f>解答3!AC19/解答3!AC$49</f>
        <v>1.7927841849233497E-4</v>
      </c>
      <c r="AD20" s="102">
        <f>解答3!AD19/解答3!AD$49</f>
        <v>5.3121585831416684E-5</v>
      </c>
      <c r="AE20" s="102">
        <f>解答3!AE19/解答3!AE$49</f>
        <v>1.1522046555679764E-3</v>
      </c>
      <c r="AF20" s="102">
        <f>解答3!AF19/解答3!AF$49</f>
        <v>2.7563044183568822E-4</v>
      </c>
      <c r="AG20" s="102">
        <f>解答3!AG19/解答3!AG$49</f>
        <v>5.8062319145688556E-5</v>
      </c>
      <c r="AH20" s="102">
        <f>解答3!AH19/解答3!AH$49</f>
        <v>0</v>
      </c>
      <c r="AI20" s="102">
        <f>解答3!AI19/解答3!AI$49</f>
        <v>1.0447502503096033E-2</v>
      </c>
      <c r="AJ20" s="102">
        <f>解答3!AJ19/解答3!AJ$49</f>
        <v>2.0298100998361978E-4</v>
      </c>
      <c r="AK20" s="102">
        <f>解答3!AK19/解答3!AK$49</f>
        <v>0</v>
      </c>
      <c r="AL20" s="102">
        <f>解答3!AL19/解答3!AL$49</f>
        <v>1.9024606484999199E-3</v>
      </c>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row>
    <row r="21" spans="1:134" ht="24.75" customHeight="1">
      <c r="A21" s="16" t="s">
        <v>13</v>
      </c>
      <c r="B21" s="17" t="s">
        <v>64</v>
      </c>
      <c r="C21" s="102">
        <f>解答3!C20/解答3!C$49</f>
        <v>1.7401070582516067E-5</v>
      </c>
      <c r="D21" s="102">
        <f>解答3!D20/解答3!D$49</f>
        <v>1.8883808984420962E-5</v>
      </c>
      <c r="E21" s="102">
        <f>解答3!E20/解答3!E$49</f>
        <v>0</v>
      </c>
      <c r="F21" s="102">
        <f>解答3!F20/解答3!F$49</f>
        <v>3.1556257079890329E-5</v>
      </c>
      <c r="G21" s="102">
        <f>解答3!G20/解答3!G$49</f>
        <v>5.3128777759034834E-6</v>
      </c>
      <c r="H21" s="102">
        <f>解答3!H20/解答3!H$49</f>
        <v>2.2958396394433058E-5</v>
      </c>
      <c r="I21" s="102">
        <f>解答3!I20/解答3!I$49</f>
        <v>1.5417800212633307E-5</v>
      </c>
      <c r="J21" s="102">
        <f>解答3!J20/解答3!J$49</f>
        <v>4.5278917226130147E-5</v>
      </c>
      <c r="K21" s="102">
        <f>解答3!K20/解答3!K$49</f>
        <v>2.3000619852949037E-6</v>
      </c>
      <c r="L21" s="102">
        <f>解答3!L20/解答3!L$49</f>
        <v>2.5178485538494398E-5</v>
      </c>
      <c r="M21" s="102">
        <f>解答3!M20/解答3!M$49</f>
        <v>4.7245510591687282E-6</v>
      </c>
      <c r="N21" s="102">
        <f>解答3!N20/解答3!N$49</f>
        <v>1.2313803676178179E-5</v>
      </c>
      <c r="O21" s="102">
        <f>解答3!O20/解答3!O$49</f>
        <v>2.6621172044742058E-5</v>
      </c>
      <c r="P21" s="102">
        <f>解答3!P20/解答3!P$49</f>
        <v>5.2434360275820959E-4</v>
      </c>
      <c r="Q21" s="102">
        <f>解答3!Q20/解答3!Q$49</f>
        <v>1.3531707525145525E-4</v>
      </c>
      <c r="R21" s="102">
        <f>解答3!R20/解答3!R$49</f>
        <v>2.9363212048634856E-2</v>
      </c>
      <c r="S21" s="102">
        <f>解答3!S20/解答3!S$49</f>
        <v>1.2805064656606734E-4</v>
      </c>
      <c r="T21" s="102">
        <f>解答3!T20/解答3!T$49</f>
        <v>9.7069649381623935E-3</v>
      </c>
      <c r="U21" s="102">
        <f>解答3!U20/解答3!U$49</f>
        <v>2.6013865851276056E-5</v>
      </c>
      <c r="V21" s="102">
        <f>解答3!V20/解答3!V$49</f>
        <v>4.4888424755136325E-5</v>
      </c>
      <c r="W21" s="102">
        <f>解答3!W20/解答3!W$49</f>
        <v>1.5550401411405833E-3</v>
      </c>
      <c r="X21" s="102">
        <f>解答3!X20/解答3!X$49</f>
        <v>1.2862530681329455E-5</v>
      </c>
      <c r="Y21" s="102">
        <f>解答3!Y20/解答3!Y$49</f>
        <v>3.8638777058396488E-5</v>
      </c>
      <c r="Z21" s="102">
        <f>解答3!Z20/解答3!Z$49</f>
        <v>1.3630803978731873E-4</v>
      </c>
      <c r="AA21" s="102">
        <f>解答3!AA20/解答3!AA$49</f>
        <v>6.5755314921301598E-5</v>
      </c>
      <c r="AB21" s="102">
        <f>解答3!AB20/解答3!AB$49</f>
        <v>2.1625493997358296E-5</v>
      </c>
      <c r="AC21" s="102">
        <f>解答3!AC20/解答3!AC$49</f>
        <v>7.0584935303110894E-5</v>
      </c>
      <c r="AD21" s="102">
        <f>解答3!AD20/解答3!AD$49</f>
        <v>1.6920226654991883E-4</v>
      </c>
      <c r="AE21" s="102">
        <f>解答3!AE20/解答3!AE$49</f>
        <v>1.3006021383114622E-3</v>
      </c>
      <c r="AF21" s="102">
        <f>解答3!AF20/解答3!AF$49</f>
        <v>6.4627759640200803E-5</v>
      </c>
      <c r="AG21" s="102">
        <f>解答3!AG20/解答3!AG$49</f>
        <v>1.9788020726468492E-5</v>
      </c>
      <c r="AH21" s="102">
        <f>解答3!AH20/解答3!AH$49</f>
        <v>8.2251664839151162E-5</v>
      </c>
      <c r="AI21" s="102">
        <f>解答3!AI20/解答3!AI$49</f>
        <v>3.1120159204453528E-3</v>
      </c>
      <c r="AJ21" s="102">
        <f>解答3!AJ20/解答3!AJ$49</f>
        <v>1.2772703147217356E-4</v>
      </c>
      <c r="AK21" s="102">
        <f>解答3!AK20/解答3!AK$49</f>
        <v>0</v>
      </c>
      <c r="AL21" s="102">
        <f>解答3!AL20/解答3!AL$49</f>
        <v>0</v>
      </c>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row>
    <row r="22" spans="1:134" ht="24.75" customHeight="1">
      <c r="A22" s="16" t="s">
        <v>14</v>
      </c>
      <c r="B22" s="17" t="s">
        <v>65</v>
      </c>
      <c r="C22" s="102">
        <f>解答3!C21/解答3!C$49</f>
        <v>0</v>
      </c>
      <c r="D22" s="102">
        <f>解答3!D21/解答3!D$49</f>
        <v>6.8153263565403267E-6</v>
      </c>
      <c r="E22" s="102">
        <f>解答3!E21/解答3!E$49</f>
        <v>0</v>
      </c>
      <c r="F22" s="102">
        <f>解答3!F21/解答3!F$49</f>
        <v>0</v>
      </c>
      <c r="G22" s="102">
        <f>解答3!G21/解答3!G$49</f>
        <v>2.5155904531179897E-6</v>
      </c>
      <c r="H22" s="102">
        <f>解答3!H21/解答3!H$49</f>
        <v>3.6479859145785006E-7</v>
      </c>
      <c r="I22" s="102">
        <f>解答3!I21/解答3!I$49</f>
        <v>9.8576436699032143E-6</v>
      </c>
      <c r="J22" s="102">
        <f>解答3!J21/解答3!J$49</f>
        <v>7.8095955984844428E-6</v>
      </c>
      <c r="K22" s="102">
        <f>解答3!K21/解答3!K$49</f>
        <v>9.3521456577957912E-7</v>
      </c>
      <c r="L22" s="102">
        <f>解答3!L21/解答3!L$49</f>
        <v>5.8062526870240299E-7</v>
      </c>
      <c r="M22" s="102">
        <f>解答3!M21/解答3!M$49</f>
        <v>1.6804332749657478E-6</v>
      </c>
      <c r="N22" s="102">
        <f>解答3!N21/解答3!N$49</f>
        <v>4.4343271171426793E-4</v>
      </c>
      <c r="O22" s="102">
        <f>解答3!O21/解答3!O$49</f>
        <v>3.4511936200559232E-3</v>
      </c>
      <c r="P22" s="102">
        <f>解答3!P21/解答3!P$49</f>
        <v>2.6847489622816342E-2</v>
      </c>
      <c r="Q22" s="102">
        <f>解答3!Q21/解答3!Q$49</f>
        <v>0.13535312175362205</v>
      </c>
      <c r="R22" s="102">
        <f>解答3!R21/解答3!R$49</f>
        <v>0.31324624750883773</v>
      </c>
      <c r="S22" s="102">
        <f>解答3!S21/解答3!S$49</f>
        <v>0.28720572202437217</v>
      </c>
      <c r="T22" s="102">
        <f>解答3!T21/解答3!T$49</f>
        <v>5.4365363963511304E-3</v>
      </c>
      <c r="U22" s="102">
        <f>解答3!U21/解答3!U$49</f>
        <v>0.16731355601307046</v>
      </c>
      <c r="V22" s="102">
        <f>解答3!V21/解答3!V$49</f>
        <v>5.3759687105188782E-3</v>
      </c>
      <c r="W22" s="102">
        <f>解答3!W21/解答3!W$49</f>
        <v>3.0534555457473021E-4</v>
      </c>
      <c r="X22" s="102">
        <f>解答3!X21/解答3!X$49</f>
        <v>1.3280908423259303E-5</v>
      </c>
      <c r="Y22" s="102">
        <f>解答3!Y21/解答3!Y$49</f>
        <v>7.5523875575990348E-6</v>
      </c>
      <c r="Z22" s="102">
        <f>解答3!Z21/解答3!Z$49</f>
        <v>5.0631604859238281E-5</v>
      </c>
      <c r="AA22" s="102">
        <f>解答3!AA21/解答3!AA$49</f>
        <v>6.2258767653328382E-5</v>
      </c>
      <c r="AB22" s="102">
        <f>解答3!AB21/解答3!AB$49</f>
        <v>0</v>
      </c>
      <c r="AC22" s="102">
        <f>解答3!AC21/解答3!AC$49</f>
        <v>1.4180148723021258E-6</v>
      </c>
      <c r="AD22" s="102">
        <f>解答3!AD21/解答3!AD$49</f>
        <v>1.2933927935441195E-3</v>
      </c>
      <c r="AE22" s="102">
        <f>解答3!AE21/解答3!AE$49</f>
        <v>2.2400738654536189E-3</v>
      </c>
      <c r="AF22" s="102">
        <f>解答3!AF21/解答3!AF$49</f>
        <v>2.6202586546795565E-3</v>
      </c>
      <c r="AG22" s="102">
        <f>解答3!AG21/解答3!AG$49</f>
        <v>1.2439772259702529E-6</v>
      </c>
      <c r="AH22" s="102">
        <f>解答3!AH21/解答3!AH$49</f>
        <v>0</v>
      </c>
      <c r="AI22" s="102">
        <f>解答3!AI21/解答3!AI$49</f>
        <v>1.7944905779606612E-2</v>
      </c>
      <c r="AJ22" s="102">
        <f>解答3!AJ21/解答3!AJ$49</f>
        <v>8.5752997505943508E-7</v>
      </c>
      <c r="AK22" s="102">
        <f>解答3!AK21/解答3!AK$49</f>
        <v>2.6765554822774179E-2</v>
      </c>
      <c r="AL22" s="102">
        <f>解答3!AL21/解答3!AL$49</f>
        <v>0</v>
      </c>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row>
    <row r="23" spans="1:134" ht="24.75" customHeight="1">
      <c r="A23" s="16" t="s">
        <v>15</v>
      </c>
      <c r="B23" s="17" t="s">
        <v>66</v>
      </c>
      <c r="C23" s="102">
        <f>解答3!C22/解答3!C$49</f>
        <v>0</v>
      </c>
      <c r="D23" s="102">
        <f>解答3!D22/解答3!D$49</f>
        <v>6.5576875009744087E-2</v>
      </c>
      <c r="E23" s="102">
        <f>解答3!E22/解答3!E$49</f>
        <v>0</v>
      </c>
      <c r="F23" s="102">
        <f>解答3!F22/解答3!F$49</f>
        <v>1.283986496937194E-4</v>
      </c>
      <c r="G23" s="102">
        <f>解答3!G22/解答3!G$49</f>
        <v>0</v>
      </c>
      <c r="H23" s="102">
        <f>解答3!H22/解答3!H$49</f>
        <v>0</v>
      </c>
      <c r="I23" s="102">
        <f>解答3!I22/解答3!I$49</f>
        <v>0</v>
      </c>
      <c r="J23" s="102">
        <f>解答3!J22/解答3!J$49</f>
        <v>0</v>
      </c>
      <c r="K23" s="102">
        <f>解答3!K22/解答3!K$49</f>
        <v>0</v>
      </c>
      <c r="L23" s="102">
        <f>解答3!L22/解答3!L$49</f>
        <v>0</v>
      </c>
      <c r="M23" s="102">
        <f>解答3!M22/解答3!M$49</f>
        <v>0</v>
      </c>
      <c r="N23" s="102">
        <f>解答3!N22/解答3!N$49</f>
        <v>0</v>
      </c>
      <c r="O23" s="102">
        <f>解答3!O22/解答3!O$49</f>
        <v>0</v>
      </c>
      <c r="P23" s="102">
        <f>解答3!P22/解答3!P$49</f>
        <v>1.4808326216507564E-4</v>
      </c>
      <c r="Q23" s="102">
        <f>解答3!Q22/解答3!Q$49</f>
        <v>0</v>
      </c>
      <c r="R23" s="102">
        <f>解答3!R22/解答3!R$49</f>
        <v>0</v>
      </c>
      <c r="S23" s="102">
        <f>解答3!S22/解答3!S$49</f>
        <v>0</v>
      </c>
      <c r="T23" s="102">
        <f>解答3!T22/解答3!T$49</f>
        <v>0.47918491365630062</v>
      </c>
      <c r="U23" s="102">
        <f>解答3!U22/解答3!U$49</f>
        <v>0</v>
      </c>
      <c r="V23" s="102">
        <f>解答3!V22/解答3!V$49</f>
        <v>0</v>
      </c>
      <c r="W23" s="102">
        <f>解答3!W22/解答3!W$49</f>
        <v>0</v>
      </c>
      <c r="X23" s="102">
        <f>解答3!X22/解答3!X$49</f>
        <v>0</v>
      </c>
      <c r="Y23" s="102">
        <f>解答3!Y22/解答3!Y$49</f>
        <v>0</v>
      </c>
      <c r="Z23" s="102">
        <f>解答3!Z22/解答3!Z$49</f>
        <v>0</v>
      </c>
      <c r="AA23" s="102">
        <f>解答3!AA22/解答3!AA$49</f>
        <v>0</v>
      </c>
      <c r="AB23" s="102">
        <f>解答3!AB22/解答3!AB$49</f>
        <v>0</v>
      </c>
      <c r="AC23" s="102">
        <f>解答3!AC22/解答3!AC$49</f>
        <v>1.5717068000346838E-2</v>
      </c>
      <c r="AD23" s="102">
        <f>解答3!AD22/解答3!AD$49</f>
        <v>0</v>
      </c>
      <c r="AE23" s="102">
        <f>解答3!AE22/解答3!AE$49</f>
        <v>1.2474408551525351E-2</v>
      </c>
      <c r="AF23" s="102">
        <f>解答3!AF22/解答3!AF$49</f>
        <v>4.9487391941765836E-5</v>
      </c>
      <c r="AG23" s="102">
        <f>解答3!AG22/解答3!AG$49</f>
        <v>0</v>
      </c>
      <c r="AH23" s="102">
        <f>解答3!AH22/解答3!AH$49</f>
        <v>0</v>
      </c>
      <c r="AI23" s="102">
        <f>解答3!AI22/解答3!AI$49</f>
        <v>3.3774374008707579E-2</v>
      </c>
      <c r="AJ23" s="102">
        <f>解答3!AJ22/解答3!AJ$49</f>
        <v>7.9782656682044736E-5</v>
      </c>
      <c r="AK23" s="102">
        <f>解答3!AK22/解答3!AK$49</f>
        <v>0</v>
      </c>
      <c r="AL23" s="102">
        <f>解答3!AL22/解答3!AL$49</f>
        <v>0</v>
      </c>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row>
    <row r="24" spans="1:134" ht="24.75" customHeight="1">
      <c r="A24" s="16" t="s">
        <v>16</v>
      </c>
      <c r="B24" s="17" t="s">
        <v>67</v>
      </c>
      <c r="C24" s="102">
        <f>解答3!C23/解答3!C$49</f>
        <v>1.8796563285980409E-3</v>
      </c>
      <c r="D24" s="102">
        <f>解答3!D23/解答3!D$49</f>
        <v>1.693193260833332E-6</v>
      </c>
      <c r="E24" s="102">
        <f>解答3!E23/解答3!E$49</f>
        <v>0</v>
      </c>
      <c r="F24" s="102">
        <f>解答3!F23/解答3!F$49</f>
        <v>1.0864200649358421E-5</v>
      </c>
      <c r="G24" s="102">
        <f>解答3!G23/解答3!G$49</f>
        <v>2.6697330760447832E-6</v>
      </c>
      <c r="H24" s="102">
        <f>解答3!H23/解答3!H$49</f>
        <v>1.5575119464539348E-5</v>
      </c>
      <c r="I24" s="102">
        <f>解答3!I23/解答3!I$49</f>
        <v>5.0823760408706967E-5</v>
      </c>
      <c r="J24" s="102">
        <f>解答3!J23/解答3!J$49</f>
        <v>1.9433980712217173E-5</v>
      </c>
      <c r="K24" s="102">
        <f>解答3!K23/解答3!K$49</f>
        <v>2.8700426399650167E-7</v>
      </c>
      <c r="L24" s="102">
        <f>解答3!L23/解答3!L$49</f>
        <v>1.6602852522977585E-5</v>
      </c>
      <c r="M24" s="102">
        <f>解答3!M23/解答3!M$49</f>
        <v>2.8408687360444771E-6</v>
      </c>
      <c r="N24" s="102">
        <f>解答3!N23/解答3!N$49</f>
        <v>7.9632770692020049E-6</v>
      </c>
      <c r="O24" s="102">
        <f>解答3!O23/解答3!O$49</f>
        <v>2.8442155817500534E-5</v>
      </c>
      <c r="P24" s="102">
        <f>解答3!P23/解答3!P$49</f>
        <v>6.2749913066299312E-3</v>
      </c>
      <c r="Q24" s="102">
        <f>解答3!Q23/解答3!Q$49</f>
        <v>1.0598106888798618E-3</v>
      </c>
      <c r="R24" s="102">
        <f>解答3!R23/解答3!R$49</f>
        <v>1.011471492569195E-3</v>
      </c>
      <c r="S24" s="102">
        <f>解答3!S23/解答3!S$49</f>
        <v>1.9374095367866807E-4</v>
      </c>
      <c r="T24" s="102">
        <f>解答3!T23/解答3!T$49</f>
        <v>5.5557169496780817E-4</v>
      </c>
      <c r="U24" s="102">
        <f>解答3!U23/解答3!U$49</f>
        <v>1.2991866062152989E-2</v>
      </c>
      <c r="V24" s="102">
        <f>解答3!V23/解答3!V$49</f>
        <v>8.0345938826767525E-4</v>
      </c>
      <c r="W24" s="102">
        <f>解答3!W23/解答3!W$49</f>
        <v>1.0870734426928262E-4</v>
      </c>
      <c r="X24" s="102">
        <f>解答3!X23/解答3!X$49</f>
        <v>0</v>
      </c>
      <c r="Y24" s="102">
        <f>解答3!Y23/解答3!Y$49</f>
        <v>7.5153834798765695E-5</v>
      </c>
      <c r="Z24" s="102">
        <f>解答3!Z23/解答3!Z$49</f>
        <v>1.1546927126774899E-3</v>
      </c>
      <c r="AA24" s="102">
        <f>解答3!AA23/解答3!AA$49</f>
        <v>7.0755614049849348E-5</v>
      </c>
      <c r="AB24" s="102">
        <f>解答3!AB23/解答3!AB$49</f>
        <v>4.1673871824652248E-6</v>
      </c>
      <c r="AC24" s="102">
        <f>解答3!AC23/解答3!AC$49</f>
        <v>3.0335705903432021E-5</v>
      </c>
      <c r="AD24" s="102">
        <f>解答3!AD23/解答3!AD$49</f>
        <v>3.5299325579662315E-4</v>
      </c>
      <c r="AE24" s="102">
        <f>解答3!AE23/解答3!AE$49</f>
        <v>6.0571541740268007E-4</v>
      </c>
      <c r="AF24" s="102">
        <f>解答3!AF23/解答3!AF$49</f>
        <v>1.5889561868745069E-5</v>
      </c>
      <c r="AG24" s="102">
        <f>解答3!AG23/解答3!AG$49</f>
        <v>9.0009055496115941E-3</v>
      </c>
      <c r="AH24" s="102">
        <f>解答3!AH23/解答3!AH$49</f>
        <v>2.4726334849558898E-5</v>
      </c>
      <c r="AI24" s="102">
        <f>解答3!AI23/解答3!AI$49</f>
        <v>1.0939549491609131E-3</v>
      </c>
      <c r="AJ24" s="102">
        <f>解答3!AJ23/解答3!AJ$49</f>
        <v>3.5316632595782115E-4</v>
      </c>
      <c r="AK24" s="102">
        <f>解答3!AK23/解答3!AK$49</f>
        <v>0</v>
      </c>
      <c r="AL24" s="102">
        <f>解答3!AL23/解答3!AL$49</f>
        <v>0</v>
      </c>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row>
    <row r="25" spans="1:134" ht="24.75" customHeight="1">
      <c r="A25" s="16" t="s">
        <v>17</v>
      </c>
      <c r="B25" s="17" t="s">
        <v>68</v>
      </c>
      <c r="C25" s="102">
        <f>解答3!C24/解答3!C$49</f>
        <v>9.9107616424240624E-3</v>
      </c>
      <c r="D25" s="102">
        <f>解答3!D24/解答3!D$49</f>
        <v>2.3755305017870279E-2</v>
      </c>
      <c r="E25" s="102">
        <f>解答3!E24/解答3!E$49</f>
        <v>0</v>
      </c>
      <c r="F25" s="102">
        <f>解答3!F24/解答3!F$49</f>
        <v>7.8787457637546736E-3</v>
      </c>
      <c r="G25" s="102">
        <f>解答3!G24/解答3!G$49</f>
        <v>2.7990172629894408E-2</v>
      </c>
      <c r="H25" s="102">
        <f>解答3!H24/解答3!H$49</f>
        <v>3.7308529177454149E-2</v>
      </c>
      <c r="I25" s="102">
        <f>解答3!I24/解答3!I$49</f>
        <v>2.9259540570745705E-2</v>
      </c>
      <c r="J25" s="102">
        <f>解答3!J24/解答3!J$49</f>
        <v>2.516972476329327E-2</v>
      </c>
      <c r="K25" s="102">
        <f>解答3!K24/解答3!K$49</f>
        <v>4.7005627546723285E-4</v>
      </c>
      <c r="L25" s="102">
        <f>解答3!L24/解答3!L$49</f>
        <v>1.67374276757856E-2</v>
      </c>
      <c r="M25" s="102">
        <f>解答3!M24/解答3!M$49</f>
        <v>8.3562603098720906E-3</v>
      </c>
      <c r="N25" s="102">
        <f>解答3!N24/解答3!N$49</f>
        <v>3.5633718749289903E-2</v>
      </c>
      <c r="O25" s="102">
        <f>解答3!O24/解答3!O$49</f>
        <v>7.820216028878375E-3</v>
      </c>
      <c r="P25" s="102">
        <f>解答3!P24/解答3!P$49</f>
        <v>2.3710845624054993E-2</v>
      </c>
      <c r="Q25" s="102">
        <f>解答3!Q24/解答3!Q$49</f>
        <v>4.239461876325825E-2</v>
      </c>
      <c r="R25" s="102">
        <f>解答3!R24/解答3!R$49</f>
        <v>4.4477598380075346E-2</v>
      </c>
      <c r="S25" s="102">
        <f>解答3!S24/解答3!S$49</f>
        <v>4.0364045980694235E-2</v>
      </c>
      <c r="T25" s="102">
        <f>解答3!T24/解答3!T$49</f>
        <v>3.5919234059750664E-2</v>
      </c>
      <c r="U25" s="102">
        <f>解答3!U24/解答3!U$49</f>
        <v>3.3144004246385243E-2</v>
      </c>
      <c r="V25" s="102">
        <f>解答3!V24/解答3!V$49</f>
        <v>0.16872436196319995</v>
      </c>
      <c r="W25" s="102">
        <f>解答3!W24/解答3!W$49</f>
        <v>1.54606792825265E-2</v>
      </c>
      <c r="X25" s="102">
        <f>解答3!X24/解答3!X$49</f>
        <v>1.1854003535558884E-2</v>
      </c>
      <c r="Y25" s="102">
        <f>解答3!Y24/解答3!Y$49</f>
        <v>2.8530442492376202E-2</v>
      </c>
      <c r="Z25" s="102">
        <f>解答3!Z24/解答3!Z$49</f>
        <v>1.2505324231500527E-2</v>
      </c>
      <c r="AA25" s="102">
        <f>解答3!AA24/解答3!AA$49</f>
        <v>2.1254150490874459E-2</v>
      </c>
      <c r="AB25" s="102">
        <f>解答3!AB24/解答3!AB$49</f>
        <v>4.3518933419408538E-4</v>
      </c>
      <c r="AC25" s="102">
        <f>解答3!AC24/解答3!AC$49</f>
        <v>4.607356455714539E-3</v>
      </c>
      <c r="AD25" s="102">
        <f>解答3!AD24/解答3!AD$49</f>
        <v>1.5018729858068774E-2</v>
      </c>
      <c r="AE25" s="102">
        <f>解答3!AE24/解答3!AE$49</f>
        <v>1.8490062279817265E-2</v>
      </c>
      <c r="AF25" s="102">
        <f>解答3!AF24/解答3!AF$49</f>
        <v>3.4541115915478142E-2</v>
      </c>
      <c r="AG25" s="102">
        <f>解答3!AG24/解答3!AG$49</f>
        <v>6.4743674068748714E-3</v>
      </c>
      <c r="AH25" s="102">
        <f>解答3!AH24/解答3!AH$49</f>
        <v>5.1528610892501006E-2</v>
      </c>
      <c r="AI25" s="102">
        <f>解答3!AI24/解答3!AI$49</f>
        <v>2.0387885315494257E-2</v>
      </c>
      <c r="AJ25" s="102">
        <f>解答3!AJ24/解答3!AJ$49</f>
        <v>9.740254796557879E-3</v>
      </c>
      <c r="AK25" s="102">
        <f>解答3!AK24/解答3!AK$49</f>
        <v>0.16619218887224907</v>
      </c>
      <c r="AL25" s="102">
        <f>解答3!AL24/解答3!AL$49</f>
        <v>1.2468690296089813E-2</v>
      </c>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row>
    <row r="26" spans="1:134" ht="24.75" customHeight="1">
      <c r="A26" s="16" t="s">
        <v>18</v>
      </c>
      <c r="B26" s="17" t="s">
        <v>69</v>
      </c>
      <c r="C26" s="102">
        <f>解答3!C25/解答3!C$49</f>
        <v>2.6068019992879958E-3</v>
      </c>
      <c r="D26" s="102">
        <f>解答3!D25/解答3!D$49</f>
        <v>4.3235940403354739E-4</v>
      </c>
      <c r="E26" s="102">
        <f>解答3!E25/解答3!E$49</f>
        <v>0</v>
      </c>
      <c r="F26" s="102">
        <f>解答3!F25/解答3!F$49</f>
        <v>4.686816760631039E-3</v>
      </c>
      <c r="G26" s="102">
        <f>解答3!G25/解答3!G$49</f>
        <v>9.3399864205314352E-4</v>
      </c>
      <c r="H26" s="102">
        <f>解答3!H25/解答3!H$49</f>
        <v>2.3079046510827181E-3</v>
      </c>
      <c r="I26" s="102">
        <f>解答3!I25/解答3!I$49</f>
        <v>3.7042301205101342E-3</v>
      </c>
      <c r="J26" s="102">
        <f>解答3!J25/解答3!J$49</f>
        <v>3.3203478270000578E-3</v>
      </c>
      <c r="K26" s="102">
        <f>解答3!K25/解答3!K$49</f>
        <v>3.3613488714155415E-4</v>
      </c>
      <c r="L26" s="102">
        <f>解答3!L25/解答3!L$49</f>
        <v>4.3871525603556552E-3</v>
      </c>
      <c r="M26" s="102">
        <f>解答3!M25/解答3!M$49</f>
        <v>3.0717577787240545E-3</v>
      </c>
      <c r="N26" s="102">
        <f>解答3!N25/解答3!N$49</f>
        <v>2.410914225191014E-3</v>
      </c>
      <c r="O26" s="102">
        <f>解答3!O25/解答3!O$49</f>
        <v>3.5790548125482886E-3</v>
      </c>
      <c r="P26" s="102">
        <f>解答3!P25/解答3!P$49</f>
        <v>1.6162794931034079E-3</v>
      </c>
      <c r="Q26" s="102">
        <f>解答3!Q25/解答3!Q$49</f>
        <v>1.8711000506183146E-3</v>
      </c>
      <c r="R26" s="102">
        <f>解答3!R25/解答3!R$49</f>
        <v>1.5088385981514023E-3</v>
      </c>
      <c r="S26" s="102">
        <f>解答3!S25/解答3!S$49</f>
        <v>2.1052514158014712E-3</v>
      </c>
      <c r="T26" s="102">
        <f>解答3!T25/解答3!T$49</f>
        <v>7.4913940103766836E-4</v>
      </c>
      <c r="U26" s="102">
        <f>解答3!U25/解答3!U$49</f>
        <v>2.3017374172117256E-3</v>
      </c>
      <c r="V26" s="102">
        <f>解答3!V25/解答3!V$49</f>
        <v>1.9561283405471995E-3</v>
      </c>
      <c r="W26" s="102">
        <f>解答3!W25/解答3!W$49</f>
        <v>1.011777269831271E-3</v>
      </c>
      <c r="X26" s="102">
        <f>解答3!X25/解答3!X$49</f>
        <v>2.9006808051253889E-2</v>
      </c>
      <c r="Y26" s="102">
        <f>解答3!Y25/解答3!Y$49</f>
        <v>1.3326319056543731E-2</v>
      </c>
      <c r="Z26" s="102">
        <f>解答3!Z25/解答3!Z$49</f>
        <v>3.3474522595744161E-3</v>
      </c>
      <c r="AA26" s="102">
        <f>解答3!AA25/解答3!AA$49</f>
        <v>2.0897745566691227E-3</v>
      </c>
      <c r="AB26" s="102">
        <f>解答3!AB25/解答3!AB$49</f>
        <v>2.3812436881458177E-2</v>
      </c>
      <c r="AC26" s="102">
        <f>解答3!AC25/解答3!AC$49</f>
        <v>6.7708322362286253E-3</v>
      </c>
      <c r="AD26" s="102">
        <f>解答3!AD25/解答3!AD$49</f>
        <v>2.5316767490523805E-3</v>
      </c>
      <c r="AE26" s="102">
        <f>解答3!AE25/解答3!AE$49</f>
        <v>6.9547963621746306E-3</v>
      </c>
      <c r="AF26" s="102">
        <f>解答3!AF25/解答3!AF$49</f>
        <v>5.8522022811661493E-3</v>
      </c>
      <c r="AG26" s="102">
        <f>解答3!AG25/解答3!AG$49</f>
        <v>2.9461197723498435E-3</v>
      </c>
      <c r="AH26" s="102">
        <f>解答3!AH25/解答3!AH$49</f>
        <v>1.1491285489327403E-3</v>
      </c>
      <c r="AI26" s="102">
        <f>解答3!AI25/解答3!AI$49</f>
        <v>1.4976350959755638E-3</v>
      </c>
      <c r="AJ26" s="102">
        <f>解答3!AJ25/解答3!AJ$49</f>
        <v>2.7839245658208109E-3</v>
      </c>
      <c r="AK26" s="102">
        <f>解答3!AK25/解答3!AK$49</f>
        <v>0</v>
      </c>
      <c r="AL26" s="102">
        <f>解答3!AL25/解答3!AL$49</f>
        <v>0</v>
      </c>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row>
    <row r="27" spans="1:134" ht="24.75" customHeight="1">
      <c r="A27" s="16" t="s">
        <v>19</v>
      </c>
      <c r="B27" s="17" t="s">
        <v>70</v>
      </c>
      <c r="C27" s="102">
        <f>解答3!C26/解答3!C$49</f>
        <v>7.2385023275935764E-3</v>
      </c>
      <c r="D27" s="102">
        <f>解答3!D26/解答3!D$49</f>
        <v>1.2958986536869572E-3</v>
      </c>
      <c r="E27" s="102">
        <f>解答3!E26/解答3!E$49</f>
        <v>0</v>
      </c>
      <c r="F27" s="102">
        <f>解答3!F26/解答3!F$49</f>
        <v>1.9407701154493529E-2</v>
      </c>
      <c r="G27" s="102">
        <f>解答3!G26/解答3!G$49</f>
        <v>1.2221355623467304E-2</v>
      </c>
      <c r="H27" s="102">
        <f>解答3!H26/解答3!H$49</f>
        <v>1.4809432012946887E-2</v>
      </c>
      <c r="I27" s="102">
        <f>解答3!I26/解答3!I$49</f>
        <v>1.2923243703193116E-2</v>
      </c>
      <c r="J27" s="102">
        <f>解答3!J26/解答3!J$49</f>
        <v>2.4584130030967839E-2</v>
      </c>
      <c r="K27" s="102">
        <f>解答3!K26/解答3!K$49</f>
        <v>7.8489691248669318E-3</v>
      </c>
      <c r="L27" s="102">
        <f>解答3!L26/解答3!L$49</f>
        <v>2.454388016737799E-2</v>
      </c>
      <c r="M27" s="102">
        <f>解答3!M26/解答3!M$49</f>
        <v>2.9105864660389828E-2</v>
      </c>
      <c r="N27" s="102">
        <f>解答3!N26/解答3!N$49</f>
        <v>2.4333230165405281E-2</v>
      </c>
      <c r="O27" s="102">
        <f>解答3!O26/解答3!O$49</f>
        <v>1.6900257427794569E-2</v>
      </c>
      <c r="P27" s="102">
        <f>解答3!P26/解答3!P$49</f>
        <v>9.5924275630789296E-3</v>
      </c>
      <c r="Q27" s="102">
        <f>解答3!Q26/解答3!Q$49</f>
        <v>9.6589215145582736E-3</v>
      </c>
      <c r="R27" s="102">
        <f>解答3!R26/解答3!R$49</f>
        <v>7.0091539012460836E-3</v>
      </c>
      <c r="S27" s="102">
        <f>解答3!S26/解答3!S$49</f>
        <v>2.646323599113103E-2</v>
      </c>
      <c r="T27" s="102">
        <f>解答3!T26/解答3!T$49</f>
        <v>9.372006680261058E-3</v>
      </c>
      <c r="U27" s="102">
        <f>解答3!U26/解答3!U$49</f>
        <v>9.6069534040158049E-3</v>
      </c>
      <c r="V27" s="102">
        <f>解答3!V26/解答3!V$49</f>
        <v>1.4548399044964236E-2</v>
      </c>
      <c r="W27" s="102">
        <f>解答3!W26/解答3!W$49</f>
        <v>3.6786372361989673E-3</v>
      </c>
      <c r="X27" s="102">
        <f>解答3!X26/解答3!X$49</f>
        <v>3.1741906877570503E-2</v>
      </c>
      <c r="Y27" s="102">
        <f>解答3!Y26/解答3!Y$49</f>
        <v>4.4269434603078091E-2</v>
      </c>
      <c r="Z27" s="102">
        <f>解答3!Z26/解答3!Z$49</f>
        <v>2.2610085929449613E-2</v>
      </c>
      <c r="AA27" s="102">
        <f>解答3!AA26/解答3!AA$49</f>
        <v>3.2918776874644594E-3</v>
      </c>
      <c r="AB27" s="102">
        <f>解答3!AB26/解答3!AB$49</f>
        <v>2.5404764447305279E-3</v>
      </c>
      <c r="AC27" s="102">
        <f>解答3!AC26/解答3!AC$49</f>
        <v>1.8328576210346302E-2</v>
      </c>
      <c r="AD27" s="102">
        <f>解答3!AD26/解答3!AD$49</f>
        <v>7.3164937478390098E-3</v>
      </c>
      <c r="AE27" s="102">
        <f>解答3!AE26/解答3!AE$49</f>
        <v>9.6463723876874866E-3</v>
      </c>
      <c r="AF27" s="102">
        <f>解答3!AF26/解答3!AF$49</f>
        <v>2.5977130785198997E-2</v>
      </c>
      <c r="AG27" s="102">
        <f>解答3!AG26/解答3!AG$49</f>
        <v>1.2669037074227854E-2</v>
      </c>
      <c r="AH27" s="102">
        <f>解答3!AH26/解答3!AH$49</f>
        <v>4.0327006265968466E-3</v>
      </c>
      <c r="AI27" s="102">
        <f>解答3!AI26/解答3!AI$49</f>
        <v>5.4537454306402442E-3</v>
      </c>
      <c r="AJ27" s="102">
        <f>解答3!AJ26/解答3!AJ$49</f>
        <v>2.3479011538077969E-2</v>
      </c>
      <c r="AK27" s="102">
        <f>解答3!AK26/解答3!AK$49</f>
        <v>0</v>
      </c>
      <c r="AL27" s="102">
        <f>解答3!AL26/解答3!AL$49</f>
        <v>1.7280631846926939E-2</v>
      </c>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row>
    <row r="28" spans="1:134" ht="24.75" customHeight="1">
      <c r="A28" s="16" t="s">
        <v>20</v>
      </c>
      <c r="B28" s="17" t="s">
        <v>71</v>
      </c>
      <c r="C28" s="102">
        <f>解答3!C27/解答3!C$49</f>
        <v>1.7216813002753667E-3</v>
      </c>
      <c r="D28" s="102">
        <f>解答3!D27/解答3!D$49</f>
        <v>1.6313972324084612E-4</v>
      </c>
      <c r="E28" s="102">
        <f>解答3!E27/解答3!E$49</f>
        <v>0</v>
      </c>
      <c r="F28" s="102">
        <f>解答3!F27/解答3!F$49</f>
        <v>2.4357705609819053E-3</v>
      </c>
      <c r="G28" s="102">
        <f>解答3!G27/解答3!G$49</f>
        <v>3.3200711818538084E-3</v>
      </c>
      <c r="H28" s="102">
        <f>解答3!H27/解答3!H$49</f>
        <v>2.2128121949494509E-3</v>
      </c>
      <c r="I28" s="102">
        <f>解答3!I27/解答3!I$49</f>
        <v>1.7966986151179052E-3</v>
      </c>
      <c r="J28" s="102">
        <f>解答3!J27/解答3!J$49</f>
        <v>6.2051147430722854E-3</v>
      </c>
      <c r="K28" s="102">
        <f>解答3!K27/解答3!K$49</f>
        <v>4.7376880225130901E-4</v>
      </c>
      <c r="L28" s="102">
        <f>解答3!L27/解答3!L$49</f>
        <v>4.7353053290361703E-3</v>
      </c>
      <c r="M28" s="102">
        <f>解答3!M27/解答3!M$49</f>
        <v>1.7426050192304585E-3</v>
      </c>
      <c r="N28" s="102">
        <f>解答3!N27/解答3!N$49</f>
        <v>2.2634714713145585E-3</v>
      </c>
      <c r="O28" s="102">
        <f>解答3!O27/解答3!O$49</f>
        <v>1.4569005805344212E-3</v>
      </c>
      <c r="P28" s="102">
        <f>解答3!P27/解答3!P$49</f>
        <v>2.2708054650967847E-3</v>
      </c>
      <c r="Q28" s="102">
        <f>解答3!Q27/解答3!Q$49</f>
        <v>1.4890377434560258E-3</v>
      </c>
      <c r="R28" s="102">
        <f>解答3!R27/解答3!R$49</f>
        <v>1.0177101637883865E-3</v>
      </c>
      <c r="S28" s="102">
        <f>解答3!S27/解答3!S$49</f>
        <v>2.2314086983214487E-3</v>
      </c>
      <c r="T28" s="102">
        <f>解答3!T27/解答3!T$49</f>
        <v>1.2925069713746165E-3</v>
      </c>
      <c r="U28" s="102">
        <f>解答3!U27/解答3!U$49</f>
        <v>2.9052598410946782E-3</v>
      </c>
      <c r="V28" s="102">
        <f>解答3!V27/解答3!V$49</f>
        <v>2.5192027686143374E-3</v>
      </c>
      <c r="W28" s="102">
        <f>解答3!W27/解答3!W$49</f>
        <v>2.3089888885485413E-3</v>
      </c>
      <c r="X28" s="102">
        <f>解答3!X27/解答3!X$49</f>
        <v>5.9438306944165856E-3</v>
      </c>
      <c r="Y28" s="102">
        <f>解答3!Y27/解答3!Y$49</f>
        <v>8.509064792824152E-3</v>
      </c>
      <c r="Z28" s="102">
        <f>解答3!Z27/解答3!Z$49</f>
        <v>4.2378501015094862E-3</v>
      </c>
      <c r="AA28" s="102">
        <f>解答3!AA27/解答3!AA$49</f>
        <v>2.9335603640090711E-3</v>
      </c>
      <c r="AB28" s="102">
        <f>解答3!AB27/解答3!AB$49</f>
        <v>3.4173858692022457E-4</v>
      </c>
      <c r="AC28" s="102">
        <f>解答3!AC27/解答3!AC$49</f>
        <v>6.5461732282483254E-3</v>
      </c>
      <c r="AD28" s="102">
        <f>解答3!AD27/解答3!AD$49</f>
        <v>3.2196519935360737E-3</v>
      </c>
      <c r="AE28" s="102">
        <f>解答3!AE27/解答3!AE$49</f>
        <v>1.8742839190419951E-2</v>
      </c>
      <c r="AF28" s="102">
        <f>解答3!AF27/解答3!AF$49</f>
        <v>1.0126483829332495E-2</v>
      </c>
      <c r="AG28" s="102">
        <f>解答3!AG27/解答3!AG$49</f>
        <v>1.0693722167901864E-2</v>
      </c>
      <c r="AH28" s="102">
        <f>解答3!AH27/解答3!AH$49</f>
        <v>2.9962580268213849E-3</v>
      </c>
      <c r="AI28" s="102">
        <f>解答3!AI27/解答3!AI$49</f>
        <v>1.4968264227303899E-3</v>
      </c>
      <c r="AJ28" s="102">
        <f>解答3!AJ27/解答3!AJ$49</f>
        <v>2.2509423393899424E-2</v>
      </c>
      <c r="AK28" s="102">
        <f>解答3!AK27/解答3!AK$49</f>
        <v>0</v>
      </c>
      <c r="AL28" s="102">
        <f>解答3!AL27/解答3!AL$49</f>
        <v>2.650097084135208E-2</v>
      </c>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row>
    <row r="29" spans="1:134" ht="24.75" customHeight="1">
      <c r="A29" s="16" t="s">
        <v>21</v>
      </c>
      <c r="B29" s="17" t="s">
        <v>72</v>
      </c>
      <c r="C29" s="102">
        <f>解答3!C28/解答3!C$49</f>
        <v>4.2096388332694974E-2</v>
      </c>
      <c r="D29" s="102">
        <f>解答3!D28/解答3!D$49</f>
        <v>5.3635915642651182E-2</v>
      </c>
      <c r="E29" s="102">
        <f>解答3!E28/解答3!E$49</f>
        <v>4.4346819506664206E-2</v>
      </c>
      <c r="F29" s="102">
        <f>解答3!F28/解答3!F$49</f>
        <v>2.0550604417598844E-2</v>
      </c>
      <c r="G29" s="102">
        <f>解答3!G28/解答3!G$49</f>
        <v>7.6238496367729253E-2</v>
      </c>
      <c r="H29" s="102">
        <f>解答3!H28/解答3!H$49</f>
        <v>8.6519007129130215E-2</v>
      </c>
      <c r="I29" s="102">
        <f>解答3!I28/解答3!I$49</f>
        <v>9.040492199124596E-2</v>
      </c>
      <c r="J29" s="102">
        <f>解答3!J28/解答3!J$49</f>
        <v>4.3237124896440861E-2</v>
      </c>
      <c r="K29" s="102">
        <f>解答3!K28/解答3!K$49</f>
        <v>8.7390553463720828E-3</v>
      </c>
      <c r="L29" s="102">
        <f>解答3!L28/解答3!L$49</f>
        <v>4.5538427016957185E-2</v>
      </c>
      <c r="M29" s="102">
        <f>解答3!M28/解答3!M$49</f>
        <v>4.0907582081802014E-2</v>
      </c>
      <c r="N29" s="102">
        <f>解答3!N28/解答3!N$49</f>
        <v>3.980375360934453E-2</v>
      </c>
      <c r="O29" s="102">
        <f>解答3!O28/解答3!O$49</f>
        <v>5.2943349924887861E-2</v>
      </c>
      <c r="P29" s="102">
        <f>解答3!P28/解答3!P$49</f>
        <v>6.5428398406749605E-2</v>
      </c>
      <c r="Q29" s="102">
        <f>解答3!Q28/解答3!Q$49</f>
        <v>6.8676793511878442E-2</v>
      </c>
      <c r="R29" s="102">
        <f>解答3!R28/解答3!R$49</f>
        <v>6.1989241799926792E-2</v>
      </c>
      <c r="S29" s="102">
        <f>解答3!S28/解答3!S$49</f>
        <v>4.3288635238255421E-2</v>
      </c>
      <c r="T29" s="102">
        <f>解答3!T28/解答3!T$49</f>
        <v>4.6401876518699987E-2</v>
      </c>
      <c r="U29" s="102">
        <f>解答3!U28/解答3!U$49</f>
        <v>5.3449918352322989E-2</v>
      </c>
      <c r="V29" s="102">
        <f>解答3!V28/解答3!V$49</f>
        <v>6.549826204471057E-2</v>
      </c>
      <c r="W29" s="102">
        <f>解答3!W28/解答3!W$49</f>
        <v>6.620463118994567E-2</v>
      </c>
      <c r="X29" s="102">
        <f>解答3!X28/解答3!X$49</f>
        <v>2.9535846764461061E-2</v>
      </c>
      <c r="Y29" s="102">
        <f>解答3!Y28/解答3!Y$49</f>
        <v>2.0241441119989344E-2</v>
      </c>
      <c r="Z29" s="102">
        <f>解答3!Z28/解答3!Z$49</f>
        <v>1.5883726130719547E-2</v>
      </c>
      <c r="AA29" s="102">
        <f>解答3!AA28/解答3!AA$49</f>
        <v>6.1934344953916707E-3</v>
      </c>
      <c r="AB29" s="102">
        <f>解答3!AB28/解答3!AB$49</f>
        <v>1.0687469511245174E-3</v>
      </c>
      <c r="AC29" s="102">
        <f>解答3!AC28/解答3!AC$49</f>
        <v>3.0034942851321595E-2</v>
      </c>
      <c r="AD29" s="102">
        <f>解答3!AD28/解答3!AD$49</f>
        <v>1.1637850947658892E-2</v>
      </c>
      <c r="AE29" s="102">
        <f>解答3!AE28/解答3!AE$49</f>
        <v>1.1524175220562047E-2</v>
      </c>
      <c r="AF29" s="102">
        <f>解答3!AF28/解答3!AF$49</f>
        <v>2.5308266137286366E-2</v>
      </c>
      <c r="AG29" s="102">
        <f>解答3!AG28/解答3!AG$49</f>
        <v>5.7171950434062591E-2</v>
      </c>
      <c r="AH29" s="102">
        <f>解答3!AH28/解答3!AH$49</f>
        <v>3.5511747278727392E-2</v>
      </c>
      <c r="AI29" s="102">
        <f>解答3!AI28/解答3!AI$49</f>
        <v>3.4411479702831094E-2</v>
      </c>
      <c r="AJ29" s="102">
        <f>解答3!AJ28/解答3!AJ$49</f>
        <v>6.8288618399941048E-2</v>
      </c>
      <c r="AK29" s="102">
        <f>解答3!AK28/解答3!AK$49</f>
        <v>0.21327123504999632</v>
      </c>
      <c r="AL29" s="102">
        <f>解答3!AL28/解答3!AL$49</f>
        <v>1.71254220304893E-2</v>
      </c>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row>
    <row r="30" spans="1:134" ht="24.75" customHeight="1">
      <c r="A30" s="16" t="s">
        <v>22</v>
      </c>
      <c r="B30" s="17" t="s">
        <v>73</v>
      </c>
      <c r="C30" s="102">
        <f>解答3!C29/解答3!C$49</f>
        <v>1.3895611400996556E-2</v>
      </c>
      <c r="D30" s="102">
        <f>解答3!D29/解答3!D$49</f>
        <v>2.7017926107190907E-2</v>
      </c>
      <c r="E30" s="102">
        <f>解答3!E29/解答3!E$49</f>
        <v>1.558892106520326E-2</v>
      </c>
      <c r="F30" s="102">
        <f>解答3!F29/解答3!F$49</f>
        <v>8.1916592844557712E-2</v>
      </c>
      <c r="G30" s="102">
        <f>解答3!G29/解答3!G$49</f>
        <v>8.9015158222880992E-3</v>
      </c>
      <c r="H30" s="102">
        <f>解答3!H29/解答3!H$49</f>
        <v>4.3650496753662012E-2</v>
      </c>
      <c r="I30" s="102">
        <f>解答3!I29/解答3!I$49</f>
        <v>1.8879925455145559E-2</v>
      </c>
      <c r="J30" s="102">
        <f>解答3!J29/解答3!J$49</f>
        <v>1.474188584825236E-2</v>
      </c>
      <c r="K30" s="102">
        <f>解答3!K29/解答3!K$49</f>
        <v>5.546342773713419E-3</v>
      </c>
      <c r="L30" s="102">
        <f>解答3!L29/解答3!L$49</f>
        <v>2.5703171361824727E-2</v>
      </c>
      <c r="M30" s="102">
        <f>解答3!M29/解答3!M$49</f>
        <v>9.4818219036801547E-3</v>
      </c>
      <c r="N30" s="102">
        <f>解答3!N29/解答3!N$49</f>
        <v>2.3654632261209629E-2</v>
      </c>
      <c r="O30" s="102">
        <f>解答3!O29/解答3!O$49</f>
        <v>1.4256705432859512E-2</v>
      </c>
      <c r="P30" s="102">
        <f>解答3!P29/解答3!P$49</f>
        <v>1.4328957766216342E-2</v>
      </c>
      <c r="Q30" s="102">
        <f>解答3!Q29/解答3!Q$49</f>
        <v>9.3183752962917952E-3</v>
      </c>
      <c r="R30" s="102">
        <f>解答3!R29/解答3!R$49</f>
        <v>1.1284453573081671E-2</v>
      </c>
      <c r="S30" s="102">
        <f>解答3!S29/解答3!S$49</f>
        <v>1.1093241330343142E-2</v>
      </c>
      <c r="T30" s="102">
        <f>解答3!T29/解答3!T$49</f>
        <v>6.9363428782665036E-3</v>
      </c>
      <c r="U30" s="102">
        <f>解答3!U29/解答3!U$49</f>
        <v>2.2479932542310708E-2</v>
      </c>
      <c r="V30" s="102">
        <f>解答3!V29/解答3!V$49</f>
        <v>2.0841829348507795E-2</v>
      </c>
      <c r="W30" s="102">
        <f>解答3!W29/解答3!W$49</f>
        <v>1.3335675744811591E-2</v>
      </c>
      <c r="X30" s="102">
        <f>解答3!X29/解答3!X$49</f>
        <v>2.9582350500706265E-2</v>
      </c>
      <c r="Y30" s="102">
        <f>解答3!Y29/解答3!Y$49</f>
        <v>8.2465746276731405E-3</v>
      </c>
      <c r="Z30" s="102">
        <f>解答3!Z29/解答3!Z$49</f>
        <v>5.3564129638576326E-2</v>
      </c>
      <c r="AA30" s="102">
        <f>解答3!AA29/解答3!AA$49</f>
        <v>9.9587005969837758E-2</v>
      </c>
      <c r="AB30" s="102">
        <f>解答3!AB29/解答3!AB$49</f>
        <v>5.7345525917679878E-2</v>
      </c>
      <c r="AC30" s="102">
        <f>解答3!AC29/解答3!AC$49</f>
        <v>5.0738201034586726E-2</v>
      </c>
      <c r="AD30" s="102">
        <f>解答3!AD29/解答3!AD$49</f>
        <v>1.3897145874273476E-2</v>
      </c>
      <c r="AE30" s="102">
        <f>解答3!AE29/解答3!AE$49</f>
        <v>2.6700925503561428E-3</v>
      </c>
      <c r="AF30" s="102">
        <f>解答3!AF29/解答3!AF$49</f>
        <v>1.4375450673092014E-2</v>
      </c>
      <c r="AG30" s="102">
        <f>解答3!AG29/解答3!AG$49</f>
        <v>1.3194867098026463E-2</v>
      </c>
      <c r="AH30" s="102">
        <f>解答3!AH29/解答3!AH$49</f>
        <v>1.770514250439871E-2</v>
      </c>
      <c r="AI30" s="102">
        <f>解答3!AI29/解答3!AI$49</f>
        <v>3.6951729141255399E-2</v>
      </c>
      <c r="AJ30" s="102">
        <f>解答3!AJ29/解答3!AJ$49</f>
        <v>1.4539351447861178E-2</v>
      </c>
      <c r="AK30" s="102">
        <f>解答3!AK29/解答3!AK$49</f>
        <v>0</v>
      </c>
      <c r="AL30" s="102">
        <f>解答3!AL29/解答3!AL$49</f>
        <v>0.5864351960008255</v>
      </c>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row>
    <row r="31" spans="1:134" ht="24.75" customHeight="1">
      <c r="A31" s="16" t="s">
        <v>23</v>
      </c>
      <c r="B31" s="17" t="s">
        <v>74</v>
      </c>
      <c r="C31" s="102">
        <f>解答3!C30/解答3!C$49</f>
        <v>9.2317840653334733E-4</v>
      </c>
      <c r="D31" s="102">
        <f>解答3!D30/解答3!D$49</f>
        <v>9.246788813665653E-4</v>
      </c>
      <c r="E31" s="102">
        <f>解答3!E30/解答3!E$49</f>
        <v>0</v>
      </c>
      <c r="F31" s="102">
        <f>解答3!F30/解答3!F$49</f>
        <v>8.9889185774514567E-3</v>
      </c>
      <c r="G31" s="102">
        <f>解答3!G30/解答3!G$49</f>
        <v>1.7331634522953154E-3</v>
      </c>
      <c r="H31" s="102">
        <f>解答3!H30/解答3!H$49</f>
        <v>3.6926132755990292E-3</v>
      </c>
      <c r="I31" s="102">
        <f>解答3!I30/解答3!I$49</f>
        <v>3.8498924981636806E-3</v>
      </c>
      <c r="J31" s="102">
        <f>解答3!J30/解答3!J$49</f>
        <v>2.7959211131788654E-3</v>
      </c>
      <c r="K31" s="102">
        <f>解答3!K30/解答3!K$49</f>
        <v>3.5027050120436921E-4</v>
      </c>
      <c r="L31" s="102">
        <f>解答3!L30/解答3!L$49</f>
        <v>3.6400733842013159E-3</v>
      </c>
      <c r="M31" s="102">
        <f>解答3!M30/解答3!M$49</f>
        <v>1.6694577593297415E-3</v>
      </c>
      <c r="N31" s="102">
        <f>解答3!N30/解答3!N$49</f>
        <v>1.5909299150352347E-3</v>
      </c>
      <c r="O31" s="102">
        <f>解答3!O30/解答3!O$49</f>
        <v>4.0087414667907975E-3</v>
      </c>
      <c r="P31" s="102">
        <f>解答3!P30/解答3!P$49</f>
        <v>2.9474666550832166E-3</v>
      </c>
      <c r="Q31" s="102">
        <f>解答3!Q30/解答3!Q$49</f>
        <v>3.3359889486468128E-3</v>
      </c>
      <c r="R31" s="102">
        <f>解答3!R30/解答3!R$49</f>
        <v>1.9592807805158771E-3</v>
      </c>
      <c r="S31" s="102">
        <f>解答3!S30/解答3!S$49</f>
        <v>1.7536327993823088E-3</v>
      </c>
      <c r="T31" s="102">
        <f>解答3!T30/解答3!T$49</f>
        <v>8.3335113029172053E-4</v>
      </c>
      <c r="U31" s="102">
        <f>解答3!U30/解答3!U$49</f>
        <v>3.0231943950775365E-3</v>
      </c>
      <c r="V31" s="102">
        <f>解答3!V30/解答3!V$49</f>
        <v>3.0751864823999175E-3</v>
      </c>
      <c r="W31" s="102">
        <f>解答3!W30/解答3!W$49</f>
        <v>2.8974570825049356E-3</v>
      </c>
      <c r="X31" s="102">
        <f>解答3!X30/解答3!X$49</f>
        <v>1.1055415276538446E-2</v>
      </c>
      <c r="Y31" s="102">
        <f>解答3!Y30/解答3!Y$49</f>
        <v>2.8048287926717014E-3</v>
      </c>
      <c r="Z31" s="102">
        <f>解答3!Z30/解答3!Z$49</f>
        <v>2.8148506167204882E-2</v>
      </c>
      <c r="AA31" s="102">
        <f>解答3!AA30/解答3!AA$49</f>
        <v>1.4954509027267396E-2</v>
      </c>
      <c r="AB31" s="102">
        <f>解答3!AB30/解答3!AB$49</f>
        <v>5.6439042584836103E-3</v>
      </c>
      <c r="AC31" s="102">
        <f>解答3!AC30/解答3!AC$49</f>
        <v>2.3534360105152918E-2</v>
      </c>
      <c r="AD31" s="102">
        <f>解答3!AD30/解答3!AD$49</f>
        <v>2.6386184367451826E-2</v>
      </c>
      <c r="AE31" s="102">
        <f>解答3!AE30/解答3!AE$49</f>
        <v>8.0469752790320959E-4</v>
      </c>
      <c r="AF31" s="102">
        <f>解答3!AF30/解答3!AF$49</f>
        <v>1.4342739727807551E-2</v>
      </c>
      <c r="AG31" s="102">
        <f>解答3!AG30/解答3!AG$49</f>
        <v>6.5853098570756675E-3</v>
      </c>
      <c r="AH31" s="102">
        <f>解答3!AH30/解答3!AH$49</f>
        <v>1.9970635765793304E-2</v>
      </c>
      <c r="AI31" s="102">
        <f>解答3!AI30/解答3!AI$49</f>
        <v>5.6471147046212762E-3</v>
      </c>
      <c r="AJ31" s="102">
        <f>解答3!AJ30/解答3!AJ$49</f>
        <v>1.5681769217295662E-2</v>
      </c>
      <c r="AK31" s="102">
        <f>解答3!AK30/解答3!AK$49</f>
        <v>0</v>
      </c>
      <c r="AL31" s="102">
        <f>解答3!AL30/解答3!AL$49</f>
        <v>3.4084196202316275E-3</v>
      </c>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row>
    <row r="32" spans="1:134" ht="24.75" customHeight="1">
      <c r="A32" s="16" t="s">
        <v>24</v>
      </c>
      <c r="B32" s="17" t="s">
        <v>75</v>
      </c>
      <c r="C32" s="102">
        <f>解答3!C31/解答3!C$49</f>
        <v>4.7922271448015481E-2</v>
      </c>
      <c r="D32" s="102">
        <f>解答3!D31/解答3!D$49</f>
        <v>3.8454383487953728E-2</v>
      </c>
      <c r="E32" s="102">
        <f>解答3!E31/解答3!E$49</f>
        <v>2.9729271951009797E-2</v>
      </c>
      <c r="F32" s="102">
        <f>解答3!F31/解答3!F$49</f>
        <v>0.3516398400194225</v>
      </c>
      <c r="G32" s="102">
        <f>解答3!G31/解答3!G$49</f>
        <v>3.5425096675889667E-2</v>
      </c>
      <c r="H32" s="102">
        <f>解答3!H31/解答3!H$49</f>
        <v>2.5577590714255125E-2</v>
      </c>
      <c r="I32" s="102">
        <f>解答3!I31/解答3!I$49</f>
        <v>4.3081182481903478E-2</v>
      </c>
      <c r="J32" s="102">
        <f>解答3!J31/解答3!J$49</f>
        <v>2.5755780947813979E-2</v>
      </c>
      <c r="K32" s="102">
        <f>解答3!K31/解答3!K$49</f>
        <v>2.6154412813779847E-2</v>
      </c>
      <c r="L32" s="102">
        <f>解答3!L31/解答3!L$49</f>
        <v>7.2048687259777713E-2</v>
      </c>
      <c r="M32" s="102">
        <f>解答3!M31/解答3!M$49</f>
        <v>2.2431069784890591E-2</v>
      </c>
      <c r="N32" s="102">
        <f>解答3!N31/解答3!N$49</f>
        <v>2.8743440444074665E-2</v>
      </c>
      <c r="O32" s="102">
        <f>解答3!O31/解答3!O$49</f>
        <v>2.9774107821101223E-2</v>
      </c>
      <c r="P32" s="102">
        <f>解答3!P31/解答3!P$49</f>
        <v>2.0843016915817462E-2</v>
      </c>
      <c r="Q32" s="102">
        <f>解答3!Q31/解答3!Q$49</f>
        <v>1.9122627977427684E-2</v>
      </c>
      <c r="R32" s="102">
        <f>解答3!R31/解答3!R$49</f>
        <v>2.1450178511191149E-2</v>
      </c>
      <c r="S32" s="102">
        <f>解答3!S31/解答3!S$49</f>
        <v>1.8963362836975448E-2</v>
      </c>
      <c r="T32" s="102">
        <f>解答3!T31/解答3!T$49</f>
        <v>1.7211290862784383E-2</v>
      </c>
      <c r="U32" s="102">
        <f>解答3!U31/解答3!U$49</f>
        <v>1.8376313695110422E-2</v>
      </c>
      <c r="V32" s="102">
        <f>解答3!V31/解答3!V$49</f>
        <v>5.194881262099222E-2</v>
      </c>
      <c r="W32" s="102">
        <f>解答3!W31/解答3!W$49</f>
        <v>5.2093833540873859E-2</v>
      </c>
      <c r="X32" s="102">
        <f>解答3!X31/解答3!X$49</f>
        <v>3.8655055488700941E-2</v>
      </c>
      <c r="Y32" s="102">
        <f>解答3!Y31/解答3!Y$49</f>
        <v>3.6540013722158822E-2</v>
      </c>
      <c r="Z32" s="102">
        <f>解答3!Z31/解答3!Z$49</f>
        <v>4.7587246567043988E-2</v>
      </c>
      <c r="AA32" s="102">
        <f>解答3!AA31/解答3!AA$49</f>
        <v>2.1315217562520101E-2</v>
      </c>
      <c r="AB32" s="102">
        <f>解答3!AB31/解答3!AB$49</f>
        <v>2.1711541155599785E-3</v>
      </c>
      <c r="AC32" s="102">
        <f>解答3!AC31/解答3!AC$49</f>
        <v>0.12929565694801112</v>
      </c>
      <c r="AD32" s="102">
        <f>解答3!AD31/解答3!AD$49</f>
        <v>2.0335657961678501E-2</v>
      </c>
      <c r="AE32" s="102">
        <f>解答3!AE31/解答3!AE$49</f>
        <v>2.3793228281712368E-2</v>
      </c>
      <c r="AF32" s="102">
        <f>解答3!AF31/解答3!AF$49</f>
        <v>1.9398341645463585E-2</v>
      </c>
      <c r="AG32" s="102">
        <f>解答3!AG31/解答3!AG$49</f>
        <v>1.7446069300301192E-2</v>
      </c>
      <c r="AH32" s="102">
        <f>解答3!AH31/解答3!AH$49</f>
        <v>2.6827044775107126E-2</v>
      </c>
      <c r="AI32" s="102">
        <f>解答3!AI31/解答3!AI$49</f>
        <v>1.4523328627948393E-2</v>
      </c>
      <c r="AJ32" s="102">
        <f>解答3!AJ31/解答3!AJ$49</f>
        <v>2.86590862122666E-2</v>
      </c>
      <c r="AK32" s="102">
        <f>解答3!AK31/解答3!AK$49</f>
        <v>5.5524772879855092E-2</v>
      </c>
      <c r="AL32" s="102">
        <f>解答3!AL31/解答3!AL$49</f>
        <v>4.5170902659488268E-2</v>
      </c>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row>
    <row r="33" spans="1:134" ht="24.75" customHeight="1">
      <c r="A33" s="16" t="s">
        <v>25</v>
      </c>
      <c r="B33" s="17" t="s">
        <v>76</v>
      </c>
      <c r="C33" s="102">
        <f>解答3!C32/解答3!C$49</f>
        <v>4.3511912423881962E-3</v>
      </c>
      <c r="D33" s="102">
        <f>解答3!D32/解答3!D$49</f>
        <v>6.8908806357247405E-3</v>
      </c>
      <c r="E33" s="102">
        <f>解答3!E32/解答3!E$49</f>
        <v>0</v>
      </c>
      <c r="F33" s="102">
        <f>解答3!F32/解答3!F$49</f>
        <v>6.5920930209783912E-3</v>
      </c>
      <c r="G33" s="102">
        <f>解答3!G32/解答3!G$49</f>
        <v>3.9842799059167126E-3</v>
      </c>
      <c r="H33" s="102">
        <f>解答3!H32/解答3!H$49</f>
        <v>9.8387017568343314E-3</v>
      </c>
      <c r="I33" s="102">
        <f>解答3!I32/解答3!I$49</f>
        <v>8.8621238040073515E-3</v>
      </c>
      <c r="J33" s="102">
        <f>解答3!J32/解答3!J$49</f>
        <v>1.1142406834531634E-2</v>
      </c>
      <c r="K33" s="102">
        <f>解答3!K32/解答3!K$49</f>
        <v>9.494364475681567E-4</v>
      </c>
      <c r="L33" s="102">
        <f>解答3!L32/解答3!L$49</f>
        <v>9.3107134634219362E-3</v>
      </c>
      <c r="M33" s="102">
        <f>解答3!M32/解答3!M$49</f>
        <v>3.5211606930916168E-3</v>
      </c>
      <c r="N33" s="102">
        <f>解答3!N32/解答3!N$49</f>
        <v>7.1866860003019497E-3</v>
      </c>
      <c r="O33" s="102">
        <f>解答3!O32/解答3!O$49</f>
        <v>1.1462011171176872E-2</v>
      </c>
      <c r="P33" s="102">
        <f>解答3!P32/解答3!P$49</f>
        <v>1.2026185941856973E-2</v>
      </c>
      <c r="Q33" s="102">
        <f>解答3!Q32/解答3!Q$49</f>
        <v>1.9196569209754197E-2</v>
      </c>
      <c r="R33" s="102">
        <f>解答3!R32/解答3!R$49</f>
        <v>2.0643264696708904E-2</v>
      </c>
      <c r="S33" s="102">
        <f>解答3!S32/解答3!S$49</f>
        <v>1.0735770559960259E-2</v>
      </c>
      <c r="T33" s="102">
        <f>解答3!T32/解答3!T$49</f>
        <v>3.4044757411044809E-3</v>
      </c>
      <c r="U33" s="102">
        <f>解答3!U32/解答3!U$49</f>
        <v>9.1592347671921089E-3</v>
      </c>
      <c r="V33" s="102">
        <f>解答3!V32/解答3!V$49</f>
        <v>9.3509727250854369E-3</v>
      </c>
      <c r="W33" s="102">
        <f>解答3!W32/解答3!W$49</f>
        <v>9.8261412644234294E-3</v>
      </c>
      <c r="X33" s="102">
        <f>解答3!X32/解答3!X$49</f>
        <v>2.0081581048830524E-2</v>
      </c>
      <c r="Y33" s="102">
        <f>解答3!Y32/解答3!Y$49</f>
        <v>2.7124949904160055E-2</v>
      </c>
      <c r="Z33" s="102">
        <f>解答3!Z32/解答3!Z$49</f>
        <v>4.0962860208656235E-2</v>
      </c>
      <c r="AA33" s="102">
        <f>解答3!AA32/解答3!AA$49</f>
        <v>5.7175040723514869E-2</v>
      </c>
      <c r="AB33" s="102">
        <f>解答3!AB32/解答3!AB$49</f>
        <v>1.9485380506526881E-3</v>
      </c>
      <c r="AC33" s="102">
        <f>解答3!AC32/解答3!AC$49</f>
        <v>1.0881920337803492E-2</v>
      </c>
      <c r="AD33" s="102">
        <f>解答3!AD32/解答3!AD$49</f>
        <v>8.4564136384571262E-2</v>
      </c>
      <c r="AE33" s="102">
        <f>解答3!AE32/解答3!AE$49</f>
        <v>2.7512163130800699E-2</v>
      </c>
      <c r="AF33" s="102">
        <f>解答3!AF32/解答3!AF$49</f>
        <v>4.1855904121590737E-2</v>
      </c>
      <c r="AG33" s="102">
        <f>解答3!AG32/解答3!AG$49</f>
        <v>1.429745900893431E-2</v>
      </c>
      <c r="AH33" s="102">
        <f>解答3!AH32/解答3!AH$49</f>
        <v>6.6101140355205798E-2</v>
      </c>
      <c r="AI33" s="102">
        <f>解答3!AI32/解答3!AI$49</f>
        <v>3.6527104715124006E-2</v>
      </c>
      <c r="AJ33" s="102">
        <f>解答3!AJ32/解答3!AJ$49</f>
        <v>2.3092479462328043E-2</v>
      </c>
      <c r="AK33" s="102">
        <f>解答3!AK32/解答3!AK$49</f>
        <v>0</v>
      </c>
      <c r="AL33" s="102">
        <f>解答3!AL32/解答3!AL$49</f>
        <v>2.4110015602243847E-2</v>
      </c>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row>
    <row r="34" spans="1:134" ht="24.75" customHeight="1">
      <c r="A34" s="16" t="s">
        <v>26</v>
      </c>
      <c r="B34" s="17" t="s">
        <v>77</v>
      </c>
      <c r="C34" s="102">
        <f>解答3!C33/解答3!C$49</f>
        <v>0</v>
      </c>
      <c r="D34" s="102">
        <f>解答3!D33/解答3!D$49</f>
        <v>0</v>
      </c>
      <c r="E34" s="102">
        <f>解答3!E33/解答3!E$49</f>
        <v>0</v>
      </c>
      <c r="F34" s="102">
        <f>解答3!F33/解答3!F$49</f>
        <v>0</v>
      </c>
      <c r="G34" s="102">
        <f>解答3!G33/解答3!G$49</f>
        <v>0</v>
      </c>
      <c r="H34" s="102">
        <f>解答3!H33/解答3!H$49</f>
        <v>0</v>
      </c>
      <c r="I34" s="102">
        <f>解答3!I33/解答3!I$49</f>
        <v>0</v>
      </c>
      <c r="J34" s="102">
        <f>解答3!J33/解答3!J$49</f>
        <v>0</v>
      </c>
      <c r="K34" s="102">
        <f>解答3!K33/解答3!K$49</f>
        <v>0</v>
      </c>
      <c r="L34" s="102">
        <f>解答3!L33/解答3!L$49</f>
        <v>0</v>
      </c>
      <c r="M34" s="102">
        <f>解答3!M33/解答3!M$49</f>
        <v>0</v>
      </c>
      <c r="N34" s="102">
        <f>解答3!N33/解答3!N$49</f>
        <v>0</v>
      </c>
      <c r="O34" s="102">
        <f>解答3!O33/解答3!O$49</f>
        <v>0</v>
      </c>
      <c r="P34" s="102">
        <f>解答3!P33/解答3!P$49</f>
        <v>0</v>
      </c>
      <c r="Q34" s="102">
        <f>解答3!Q33/解答3!Q$49</f>
        <v>0</v>
      </c>
      <c r="R34" s="102">
        <f>解答3!R33/解答3!R$49</f>
        <v>0</v>
      </c>
      <c r="S34" s="102">
        <f>解答3!S33/解答3!S$49</f>
        <v>0</v>
      </c>
      <c r="T34" s="102">
        <f>解答3!T33/解答3!T$49</f>
        <v>0</v>
      </c>
      <c r="U34" s="102">
        <f>解答3!U33/解答3!U$49</f>
        <v>0</v>
      </c>
      <c r="V34" s="102">
        <f>解答3!V33/解答3!V$49</f>
        <v>0</v>
      </c>
      <c r="W34" s="102">
        <f>解答3!W33/解答3!W$49</f>
        <v>0</v>
      </c>
      <c r="X34" s="102">
        <f>解答3!X33/解答3!X$49</f>
        <v>0</v>
      </c>
      <c r="Y34" s="102">
        <f>解答3!Y33/解答3!Y$49</f>
        <v>0</v>
      </c>
      <c r="Z34" s="102">
        <f>解答3!Z33/解答3!Z$49</f>
        <v>0</v>
      </c>
      <c r="AA34" s="102">
        <f>解答3!AA33/解答3!AA$49</f>
        <v>0</v>
      </c>
      <c r="AB34" s="102">
        <f>解答3!AB33/解答3!AB$49</f>
        <v>0</v>
      </c>
      <c r="AC34" s="102">
        <f>解答3!AC33/解答3!AC$49</f>
        <v>0</v>
      </c>
      <c r="AD34" s="102">
        <f>解答3!AD33/解答3!AD$49</f>
        <v>0</v>
      </c>
      <c r="AE34" s="102">
        <f>解答3!AE33/解答3!AE$49</f>
        <v>0</v>
      </c>
      <c r="AF34" s="102">
        <f>解答3!AF33/解答3!AF$49</f>
        <v>0</v>
      </c>
      <c r="AG34" s="102">
        <f>解答3!AG33/解答3!AG$49</f>
        <v>0</v>
      </c>
      <c r="AH34" s="102">
        <f>解答3!AH33/解答3!AH$49</f>
        <v>0</v>
      </c>
      <c r="AI34" s="102">
        <f>解答3!AI33/解答3!AI$49</f>
        <v>0</v>
      </c>
      <c r="AJ34" s="102">
        <f>解答3!AJ33/解答3!AJ$49</f>
        <v>0</v>
      </c>
      <c r="AK34" s="102">
        <f>解答3!AK33/解答3!AK$49</f>
        <v>0</v>
      </c>
      <c r="AL34" s="102">
        <f>解答3!AL33/解答3!AL$49</f>
        <v>0.27965264279228502</v>
      </c>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row>
    <row r="35" spans="1:134" ht="24.75" customHeight="1">
      <c r="A35" s="16" t="s">
        <v>27</v>
      </c>
      <c r="B35" s="17" t="s">
        <v>78</v>
      </c>
      <c r="C35" s="102">
        <f>解答3!C34/解答3!C$49</f>
        <v>5.7272242231650014E-4</v>
      </c>
      <c r="D35" s="102">
        <f>解答3!D34/解答3!D$49</f>
        <v>1.8970542388092888E-3</v>
      </c>
      <c r="E35" s="102">
        <f>解答3!E34/解答3!E$49</f>
        <v>0</v>
      </c>
      <c r="F35" s="102">
        <f>解答3!F34/解答3!F$49</f>
        <v>1.8809152189271658E-4</v>
      </c>
      <c r="G35" s="102">
        <f>解答3!G34/解答3!G$49</f>
        <v>6.9082364164673483E-3</v>
      </c>
      <c r="H35" s="102">
        <f>解答3!H34/解答3!H$49</f>
        <v>5.2935455608892484E-3</v>
      </c>
      <c r="I35" s="102">
        <f>解答3!I34/解答3!I$49</f>
        <v>5.1895830139530889E-3</v>
      </c>
      <c r="J35" s="102">
        <f>解答3!J34/解答3!J$49</f>
        <v>6.4545629114500791E-2</v>
      </c>
      <c r="K35" s="102">
        <f>解答3!K34/解答3!K$49</f>
        <v>2.209764970637516E-3</v>
      </c>
      <c r="L35" s="102">
        <f>解答3!L34/解答3!L$49</f>
        <v>3.9830902021388094E-2</v>
      </c>
      <c r="M35" s="102">
        <f>解答3!M34/解答3!M$49</f>
        <v>7.226935166947797E-3</v>
      </c>
      <c r="N35" s="102">
        <f>解答3!N34/解答3!N$49</f>
        <v>1.6667981901146506E-2</v>
      </c>
      <c r="O35" s="102">
        <f>解答3!O34/解答3!O$49</f>
        <v>7.8035626265858605E-3</v>
      </c>
      <c r="P35" s="102">
        <f>解答3!P34/解答3!P$49</f>
        <v>3.2432068797513001E-2</v>
      </c>
      <c r="Q35" s="102">
        <f>解答3!Q34/解答3!Q$49</f>
        <v>8.1629565314392472E-2</v>
      </c>
      <c r="R35" s="102">
        <f>解答3!R34/解答3!R$49</f>
        <v>8.1031196215217566E-2</v>
      </c>
      <c r="S35" s="102">
        <f>解答3!S34/解答3!S$49</f>
        <v>0.10213539412286041</v>
      </c>
      <c r="T35" s="102">
        <f>解答3!T34/解答3!T$49</f>
        <v>3.3945275869682733E-2</v>
      </c>
      <c r="U35" s="102">
        <f>解答3!U34/解答3!U$49</f>
        <v>7.132445855088404E-2</v>
      </c>
      <c r="V35" s="102">
        <f>解答3!V34/解答3!V$49</f>
        <v>2.382590251712469E-2</v>
      </c>
      <c r="W35" s="102">
        <f>解答3!W34/解答3!W$49</f>
        <v>1.2613493251671E-3</v>
      </c>
      <c r="X35" s="102">
        <f>解答3!X34/解答3!X$49</f>
        <v>1.8711737830931031E-2</v>
      </c>
      <c r="Y35" s="102">
        <f>解答3!Y34/解答3!Y$49</f>
        <v>1.5172671534865176E-4</v>
      </c>
      <c r="Z35" s="102">
        <f>解答3!Z34/解答3!Z$49</f>
        <v>3.0076596212549717E-3</v>
      </c>
      <c r="AA35" s="102">
        <f>解答3!AA34/解答3!AA$49</f>
        <v>4.7300325711407325E-4</v>
      </c>
      <c r="AB35" s="102">
        <f>解答3!AB34/解答3!AB$49</f>
        <v>2.4229847122399233E-6</v>
      </c>
      <c r="AC35" s="102">
        <f>解答3!AC34/解答3!AC$49</f>
        <v>2.5657871679698125E-3</v>
      </c>
      <c r="AD35" s="102">
        <f>解答3!AD34/解答3!AD$49</f>
        <v>1.260356698816064E-2</v>
      </c>
      <c r="AE35" s="102">
        <f>解答3!AE34/解答3!AE$49</f>
        <v>1.0416488599384796E-4</v>
      </c>
      <c r="AF35" s="102">
        <f>解答3!AF34/解答3!AF$49</f>
        <v>2.0521734914354392E-3</v>
      </c>
      <c r="AG35" s="102">
        <f>解答3!AG34/解答3!AG$49</f>
        <v>1.5060857533653868E-4</v>
      </c>
      <c r="AH35" s="102">
        <f>解答3!AH34/解答3!AH$49</f>
        <v>0</v>
      </c>
      <c r="AI35" s="102">
        <f>解答3!AI34/解答3!AI$49</f>
        <v>2.0349506449760511E-3</v>
      </c>
      <c r="AJ35" s="102">
        <f>解答3!AJ34/解答3!AJ$49</f>
        <v>5.1050032876424098E-4</v>
      </c>
      <c r="AK35" s="102">
        <f>解答3!AK34/解答3!AK$49</f>
        <v>0</v>
      </c>
      <c r="AL35" s="102">
        <f>解答3!AL34/解答3!AL$49</f>
        <v>3.5054771663139674E-2</v>
      </c>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row>
    <row r="36" spans="1:134" ht="24.75" customHeight="1">
      <c r="A36" s="16" t="s">
        <v>28</v>
      </c>
      <c r="B36" s="17" t="s">
        <v>79</v>
      </c>
      <c r="C36" s="102">
        <f>解答3!C35/解答3!C$49</f>
        <v>6.8488515694124395E-4</v>
      </c>
      <c r="D36" s="102">
        <f>解答3!D35/解答3!D$49</f>
        <v>0</v>
      </c>
      <c r="E36" s="102">
        <f>解答3!E35/解答3!E$49</f>
        <v>0</v>
      </c>
      <c r="F36" s="102">
        <f>解答3!F35/解答3!F$49</f>
        <v>0</v>
      </c>
      <c r="G36" s="102">
        <f>解答3!G35/解答3!G$49</f>
        <v>0</v>
      </c>
      <c r="H36" s="102">
        <f>解答3!H35/解答3!H$49</f>
        <v>0</v>
      </c>
      <c r="I36" s="102">
        <f>解答3!I35/解答3!I$49</f>
        <v>1.799983024970979E-6</v>
      </c>
      <c r="J36" s="102">
        <f>解答3!J35/解答3!J$49</f>
        <v>7.872533587588917E-6</v>
      </c>
      <c r="K36" s="102">
        <f>解答3!K35/解答3!K$49</f>
        <v>0</v>
      </c>
      <c r="L36" s="102">
        <f>解答3!L35/解答3!L$49</f>
        <v>0</v>
      </c>
      <c r="M36" s="102">
        <f>解答3!M35/解答3!M$49</f>
        <v>1.9545023000903432E-6</v>
      </c>
      <c r="N36" s="102">
        <f>解答3!N35/解答3!N$49</f>
        <v>0</v>
      </c>
      <c r="O36" s="102">
        <f>解答3!O35/解答3!O$49</f>
        <v>0</v>
      </c>
      <c r="P36" s="102">
        <f>解答3!P35/解答3!P$49</f>
        <v>0</v>
      </c>
      <c r="Q36" s="102">
        <f>解答3!Q35/解答3!Q$49</f>
        <v>0</v>
      </c>
      <c r="R36" s="102">
        <f>解答3!R35/解答3!R$49</f>
        <v>0</v>
      </c>
      <c r="S36" s="102">
        <f>解答3!S35/解答3!S$49</f>
        <v>0</v>
      </c>
      <c r="T36" s="102">
        <f>解答3!T35/解答3!T$49</f>
        <v>0</v>
      </c>
      <c r="U36" s="102">
        <f>解答3!U35/解答3!U$49</f>
        <v>0</v>
      </c>
      <c r="V36" s="102">
        <f>解答3!V35/解答3!V$49</f>
        <v>1.084710746716474E-6</v>
      </c>
      <c r="W36" s="102">
        <f>解答3!W35/解答3!W$49</f>
        <v>1.943213667593713E-7</v>
      </c>
      <c r="X36" s="102">
        <f>解答3!X35/解答3!X$49</f>
        <v>3.2906136164912441E-6</v>
      </c>
      <c r="Y36" s="102">
        <f>解答3!Y35/解答3!Y$49</f>
        <v>2.4704582142010882E-5</v>
      </c>
      <c r="Z36" s="102">
        <f>解答3!Z35/解答3!Z$49</f>
        <v>2.1670456759431538E-5</v>
      </c>
      <c r="AA36" s="102">
        <f>解答3!AA35/解答3!AA$49</f>
        <v>2.8985984511590756E-5</v>
      </c>
      <c r="AB36" s="102">
        <f>解答3!AB35/解答3!AB$49</f>
        <v>1.2659691502325386E-6</v>
      </c>
      <c r="AC36" s="102">
        <f>解答3!AC35/解答3!AC$49</f>
        <v>6.5645232015525538E-5</v>
      </c>
      <c r="AD36" s="102">
        <f>解答3!AD35/解答3!AD$49</f>
        <v>3.547959481145909E-5</v>
      </c>
      <c r="AE36" s="102">
        <f>解答3!AE35/解答3!AE$49</f>
        <v>6.0804548424533565E-6</v>
      </c>
      <c r="AF36" s="102">
        <f>解答3!AF35/解答3!AF$49</f>
        <v>1.2775910747775061E-5</v>
      </c>
      <c r="AG36" s="102">
        <f>解答3!AG35/解答3!AG$49</f>
        <v>1.8353852798457543E-2</v>
      </c>
      <c r="AH36" s="102">
        <f>解答3!AH35/解答3!AH$49</f>
        <v>1.0785104659569528E-5</v>
      </c>
      <c r="AI36" s="102">
        <f>解答3!AI35/解答3!AI$49</f>
        <v>4.309986391232157E-6</v>
      </c>
      <c r="AJ36" s="102">
        <f>解答3!AJ35/解答3!AJ$49</f>
        <v>5.2703376425553583E-5</v>
      </c>
      <c r="AK36" s="102">
        <f>解答3!AK35/解答3!AK$49</f>
        <v>0</v>
      </c>
      <c r="AL36" s="102">
        <f>解答3!AL35/解答3!AL$49</f>
        <v>2.3739805681374004E-4</v>
      </c>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row>
    <row r="37" spans="1:134" ht="24.75" customHeight="1">
      <c r="A37" s="16" t="s">
        <v>29</v>
      </c>
      <c r="B37" s="17" t="s">
        <v>80</v>
      </c>
      <c r="C37" s="102">
        <f>解答3!C36/解答3!C$49</f>
        <v>1.5251937507900937E-6</v>
      </c>
      <c r="D37" s="102">
        <f>解答3!D36/解答3!D$49</f>
        <v>1.9859933701833433E-3</v>
      </c>
      <c r="E37" s="102">
        <f>解答3!E36/解答3!E$49</f>
        <v>0</v>
      </c>
      <c r="F37" s="102">
        <f>解答3!F36/解答3!F$49</f>
        <v>1.8597412696819194E-3</v>
      </c>
      <c r="G37" s="102">
        <f>解答3!G36/解答3!G$49</f>
        <v>8.044114799326251E-4</v>
      </c>
      <c r="H37" s="102">
        <f>解答3!H36/解答3!H$49</f>
        <v>1.4019918046639546E-3</v>
      </c>
      <c r="I37" s="102">
        <f>解答3!I36/解答3!I$49</f>
        <v>5.5162251849570003E-4</v>
      </c>
      <c r="J37" s="102">
        <f>解答3!J36/解答3!J$49</f>
        <v>1.5442254484185004E-3</v>
      </c>
      <c r="K37" s="102">
        <f>解答3!K36/解答3!K$49</f>
        <v>3.7971720460295368E-4</v>
      </c>
      <c r="L37" s="102">
        <f>解答3!L36/解答3!L$49</f>
        <v>1.2980227795617034E-3</v>
      </c>
      <c r="M37" s="102">
        <f>解答3!M36/解答3!M$49</f>
        <v>8.4349342676925357E-4</v>
      </c>
      <c r="N37" s="102">
        <f>解答3!N36/解答3!N$49</f>
        <v>3.1504119322905093E-4</v>
      </c>
      <c r="O37" s="102">
        <f>解答3!O36/解答3!O$49</f>
        <v>1.2556516634469465E-3</v>
      </c>
      <c r="P37" s="102">
        <f>解答3!P36/解答3!P$49</f>
        <v>1.5982311537907953E-3</v>
      </c>
      <c r="Q37" s="102">
        <f>解答3!Q36/解答3!Q$49</f>
        <v>7.0041918968672377E-4</v>
      </c>
      <c r="R37" s="102">
        <f>解答3!R36/解答3!R$49</f>
        <v>1.4874128762867593E-3</v>
      </c>
      <c r="S37" s="102">
        <f>解答3!S36/解答3!S$49</f>
        <v>5.3731710420252296E-4</v>
      </c>
      <c r="T37" s="102">
        <f>解答3!T36/解答3!T$49</f>
        <v>3.1737641845639927E-4</v>
      </c>
      <c r="U37" s="102">
        <f>解答3!U36/解答3!U$49</f>
        <v>4.5472596138657929E-4</v>
      </c>
      <c r="V37" s="102">
        <f>解答3!V36/解答3!V$49</f>
        <v>8.4220481519061221E-4</v>
      </c>
      <c r="W37" s="102">
        <f>解答3!W36/解答3!W$49</f>
        <v>7.211292902633118E-4</v>
      </c>
      <c r="X37" s="102">
        <f>解答3!X36/解答3!X$49</f>
        <v>1.9067535324387886E-3</v>
      </c>
      <c r="Y37" s="102">
        <f>解答3!Y36/解答3!Y$49</f>
        <v>6.5461058167858611E-3</v>
      </c>
      <c r="Z37" s="102">
        <f>解答3!Z36/解答3!Z$49</f>
        <v>5.8415520448309478E-4</v>
      </c>
      <c r="AA37" s="102">
        <f>解答3!AA36/解答3!AA$49</f>
        <v>2.6803278290449704E-3</v>
      </c>
      <c r="AB37" s="102">
        <f>解答3!AB36/解答3!AB$49</f>
        <v>2.8920028820586459E-4</v>
      </c>
      <c r="AC37" s="102">
        <f>解答3!AC36/解答3!AC$49</f>
        <v>1.2261452325710732E-3</v>
      </c>
      <c r="AD37" s="102">
        <f>解答3!AD36/解答3!AD$49</f>
        <v>8.4966256960573047E-4</v>
      </c>
      <c r="AE37" s="102">
        <f>解答3!AE36/解答3!AE$49</f>
        <v>4.1102659989683755E-6</v>
      </c>
      <c r="AF37" s="102">
        <f>解答3!AF36/解答3!AF$49</f>
        <v>2.0517710650244337E-3</v>
      </c>
      <c r="AG37" s="102">
        <f>解答3!AG36/解答3!AG$49</f>
        <v>1.2071294669542987E-3</v>
      </c>
      <c r="AH37" s="102">
        <f>解答3!AH36/解答3!AH$49</f>
        <v>0</v>
      </c>
      <c r="AI37" s="102">
        <f>解答3!AI36/解答3!AI$49</f>
        <v>1.985730613610725E-3</v>
      </c>
      <c r="AJ37" s="102">
        <f>解答3!AJ36/解答3!AJ$49</f>
        <v>3.5736708054384136E-3</v>
      </c>
      <c r="AK37" s="102">
        <f>解答3!AK36/解答3!AK$49</f>
        <v>0</v>
      </c>
      <c r="AL37" s="102">
        <f>解答3!AL36/解答3!AL$49</f>
        <v>2.69933183283649E-3</v>
      </c>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row>
    <row r="38" spans="1:134" ht="24.75" customHeight="1">
      <c r="A38" s="16" t="s">
        <v>30</v>
      </c>
      <c r="B38" s="17" t="s">
        <v>81</v>
      </c>
      <c r="C38" s="102">
        <f>解答3!C37/解答3!C$49</f>
        <v>2.134139010831456E-2</v>
      </c>
      <c r="D38" s="102">
        <f>解答3!D37/解答3!D$49</f>
        <v>8.7291456458321644E-3</v>
      </c>
      <c r="E38" s="102">
        <f>解答3!E37/解答3!E$49</f>
        <v>2.6849248684262098E-3</v>
      </c>
      <c r="F38" s="102">
        <f>解答3!F37/解答3!F$49</f>
        <v>4.2038000270185748E-2</v>
      </c>
      <c r="G38" s="102">
        <f>解答3!G37/解答3!G$49</f>
        <v>3.1717122762760196E-2</v>
      </c>
      <c r="H38" s="102">
        <f>解答3!H37/解答3!H$49</f>
        <v>3.2907690857328094E-2</v>
      </c>
      <c r="I38" s="102">
        <f>解答3!I37/解答3!I$49</f>
        <v>3.1233022095536907E-2</v>
      </c>
      <c r="J38" s="102">
        <f>解答3!J37/解答3!J$49</f>
        <v>6.6118359358704498E-2</v>
      </c>
      <c r="K38" s="102">
        <f>解答3!K37/解答3!K$49</f>
        <v>3.9317829647158801E-3</v>
      </c>
      <c r="L38" s="102">
        <f>解答3!L37/解答3!L$49</f>
        <v>5.1473036914065372E-2</v>
      </c>
      <c r="M38" s="102">
        <f>解答3!M37/解答3!M$49</f>
        <v>1.433672308163841E-2</v>
      </c>
      <c r="N38" s="102">
        <f>解答3!N37/解答3!N$49</f>
        <v>2.9199481657199714E-2</v>
      </c>
      <c r="O38" s="102">
        <f>解答3!O37/解答3!O$49</f>
        <v>3.3186979182940418E-2</v>
      </c>
      <c r="P38" s="102">
        <f>解答3!P37/解答3!P$49</f>
        <v>4.0590385351544474E-2</v>
      </c>
      <c r="Q38" s="102">
        <f>解答3!Q37/解答3!Q$49</f>
        <v>4.919689164241086E-2</v>
      </c>
      <c r="R38" s="102">
        <f>解答3!R37/解答3!R$49</f>
        <v>4.7662707108252197E-2</v>
      </c>
      <c r="S38" s="102">
        <f>解答3!S37/解答3!S$49</f>
        <v>5.2483265690752831E-2</v>
      </c>
      <c r="T38" s="102">
        <f>解答3!T37/解答3!T$49</f>
        <v>2.8561666720347399E-2</v>
      </c>
      <c r="U38" s="102">
        <f>解答3!U37/解答3!U$49</f>
        <v>4.7595254560390453E-2</v>
      </c>
      <c r="V38" s="102">
        <f>解答3!V37/解答3!V$49</f>
        <v>3.5902019966612637E-2</v>
      </c>
      <c r="W38" s="102">
        <f>解答3!W37/解答3!W$49</f>
        <v>7.7421366773287606E-2</v>
      </c>
      <c r="X38" s="102">
        <f>解答3!X37/解答3!X$49</f>
        <v>7.03385668050934E-2</v>
      </c>
      <c r="Y38" s="102">
        <f>解答3!Y37/解答3!Y$49</f>
        <v>6.6605852640174476E-2</v>
      </c>
      <c r="Z38" s="102">
        <f>解答3!Z37/解答3!Z$49</f>
        <v>5.9188857697540245E-2</v>
      </c>
      <c r="AA38" s="102">
        <f>解答3!AA37/解答3!AA$49</f>
        <v>0.11307307158515498</v>
      </c>
      <c r="AB38" s="102">
        <f>解答3!AB37/解答3!AB$49</f>
        <v>1.9481998360083512E-2</v>
      </c>
      <c r="AC38" s="102">
        <f>解答3!AC37/解答3!AC$49</f>
        <v>0.10667173731885107</v>
      </c>
      <c r="AD38" s="102">
        <f>解答3!AD37/解答3!AD$49</f>
        <v>0.14558393182233847</v>
      </c>
      <c r="AE38" s="102">
        <f>解答3!AE37/解答3!AE$49</f>
        <v>4.271558618049949E-2</v>
      </c>
      <c r="AF38" s="102">
        <f>解答3!AF37/解答3!AF$49</f>
        <v>6.2075724908537459E-2</v>
      </c>
      <c r="AG38" s="102">
        <f>解答3!AG37/解答3!AG$49</f>
        <v>4.5287143242741475E-2</v>
      </c>
      <c r="AH38" s="102">
        <f>解答3!AH37/解答3!AH$49</f>
        <v>7.1845002186570542E-2</v>
      </c>
      <c r="AI38" s="102">
        <f>解答3!AI37/解答3!AI$49</f>
        <v>9.0802925018388728E-2</v>
      </c>
      <c r="AJ38" s="102">
        <f>解答3!AJ37/解答3!AJ$49</f>
        <v>3.5094255426169896E-2</v>
      </c>
      <c r="AK38" s="102">
        <f>解答3!AK37/解答3!AK$49</f>
        <v>0</v>
      </c>
      <c r="AL38" s="102">
        <f>解答3!AL37/解答3!AL$49</f>
        <v>4.0928483457362469E-2</v>
      </c>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row>
    <row r="39" spans="1:134" ht="24.75" customHeight="1">
      <c r="A39" s="16" t="s">
        <v>31</v>
      </c>
      <c r="B39" s="17" t="s">
        <v>82</v>
      </c>
      <c r="C39" s="102">
        <f>解答3!C38/解答3!C$49</f>
        <v>9.3836189812733495E-4</v>
      </c>
      <c r="D39" s="102">
        <f>解答3!D38/解答3!D$49</f>
        <v>1.8026254032498755E-3</v>
      </c>
      <c r="E39" s="102">
        <f>解答3!E38/解答3!E$49</f>
        <v>0</v>
      </c>
      <c r="F39" s="102">
        <f>解答3!F38/解答3!F$49</f>
        <v>2.7758638123432749E-4</v>
      </c>
      <c r="G39" s="102">
        <f>解答3!G38/解答3!G$49</f>
        <v>1.2159215152674694E-4</v>
      </c>
      <c r="H39" s="102">
        <f>解答3!H38/解答3!H$49</f>
        <v>2.0710121378294329E-4</v>
      </c>
      <c r="I39" s="102">
        <f>解答3!I38/解答3!I$49</f>
        <v>1.4784996128735213E-4</v>
      </c>
      <c r="J39" s="102">
        <f>解答3!J38/解答3!J$49</f>
        <v>1.594146290416521E-4</v>
      </c>
      <c r="K39" s="102">
        <f>解答3!K38/解答3!K$49</f>
        <v>2.4814033827022228E-5</v>
      </c>
      <c r="L39" s="102">
        <f>解答3!L38/解答3!L$49</f>
        <v>1.5322864770886237E-4</v>
      </c>
      <c r="M39" s="102">
        <f>解答3!M38/解答3!M$49</f>
        <v>1.2013999625492235E-4</v>
      </c>
      <c r="N39" s="102">
        <f>解答3!N38/解答3!N$49</f>
        <v>2.0965315686337981E-4</v>
      </c>
      <c r="O39" s="102">
        <f>解答3!O38/解答3!O$49</f>
        <v>1.4575675265085807E-4</v>
      </c>
      <c r="P39" s="102">
        <f>解答3!P38/解答3!P$49</f>
        <v>1.5190347293309085E-4</v>
      </c>
      <c r="Q39" s="102">
        <f>解答3!Q38/解答3!Q$49</f>
        <v>2.2109765543620183E-4</v>
      </c>
      <c r="R39" s="102">
        <f>解答3!R38/解答3!R$49</f>
        <v>1.8454319788573019E-4</v>
      </c>
      <c r="S39" s="102">
        <f>解答3!S38/解答3!S$49</f>
        <v>2.179362056894263E-4</v>
      </c>
      <c r="T39" s="102">
        <f>解答3!T38/解答3!T$49</f>
        <v>1.1420468716029312E-4</v>
      </c>
      <c r="U39" s="102">
        <f>解答3!U38/解答3!U$49</f>
        <v>8.7317876141021283E-5</v>
      </c>
      <c r="V39" s="102">
        <f>解答3!V38/解答3!V$49</f>
        <v>4.5032725759414311E-4</v>
      </c>
      <c r="W39" s="102">
        <f>解答3!W38/解答3!W$49</f>
        <v>4.7522790974612012E-4</v>
      </c>
      <c r="X39" s="102">
        <f>解答3!X38/解答3!X$49</f>
        <v>1.2968688467031861E-4</v>
      </c>
      <c r="Y39" s="102">
        <f>解答3!Y38/解答3!Y$49</f>
        <v>1.8549992794064486E-4</v>
      </c>
      <c r="Z39" s="102">
        <f>解答3!Z38/解答3!Z$49</f>
        <v>9.6967474334227707E-4</v>
      </c>
      <c r="AA39" s="102">
        <f>解答3!AA38/解答3!AA$49</f>
        <v>2.6334985987623382E-4</v>
      </c>
      <c r="AB39" s="102">
        <f>解答3!AB38/解答3!AB$49</f>
        <v>7.3507315483972127E-4</v>
      </c>
      <c r="AC39" s="102">
        <f>解答3!AC38/解答3!AC$49</f>
        <v>5.7677901020279838E-4</v>
      </c>
      <c r="AD39" s="102">
        <f>解答3!AD38/解答3!AD$49</f>
        <v>3.3125308771494479E-3</v>
      </c>
      <c r="AE39" s="102">
        <f>解答3!AE38/解答3!AE$49</f>
        <v>4.2867899229379844E-4</v>
      </c>
      <c r="AF39" s="102">
        <f>解答3!AF38/解答3!AF$49</f>
        <v>1.5230147467774856E-3</v>
      </c>
      <c r="AG39" s="102">
        <f>解答3!AG38/解答3!AG$49</f>
        <v>1.3484802082379553E-2</v>
      </c>
      <c r="AH39" s="102">
        <f>解答3!AH38/解答3!AH$49</f>
        <v>3.4386098700837789E-3</v>
      </c>
      <c r="AI39" s="102">
        <f>解答3!AI38/解答3!AI$49</f>
        <v>1.3549795592686237E-3</v>
      </c>
      <c r="AJ39" s="102">
        <f>解答3!AJ38/解答3!AJ$49</f>
        <v>1.145268390015821E-2</v>
      </c>
      <c r="AK39" s="102">
        <f>解答3!AK38/解答3!AK$49</f>
        <v>0</v>
      </c>
      <c r="AL39" s="102">
        <f>解答3!AL38/解答3!AL$49</f>
        <v>3.445800032711535E-3</v>
      </c>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row>
    <row r="40" spans="1:134" ht="24.75" customHeight="1">
      <c r="A40" s="16" t="s">
        <v>32</v>
      </c>
      <c r="B40" s="17" t="s">
        <v>83</v>
      </c>
      <c r="C40" s="102">
        <f>解答3!C39/解答3!C$49</f>
        <v>7.9913470882610974E-4</v>
      </c>
      <c r="D40" s="102">
        <f>解答3!D39/解答3!D$49</f>
        <v>1.5110232266004823E-3</v>
      </c>
      <c r="E40" s="102">
        <f>解答3!E39/解答3!E$49</f>
        <v>0</v>
      </c>
      <c r="F40" s="102">
        <f>解答3!F39/解答3!F$49</f>
        <v>8.7794709396882243E-4</v>
      </c>
      <c r="G40" s="102">
        <f>解答3!G39/解答3!G$49</f>
        <v>6.5832208243765461E-4</v>
      </c>
      <c r="H40" s="102">
        <f>解答3!H39/解答3!H$49</f>
        <v>1.036883818856516E-3</v>
      </c>
      <c r="I40" s="102">
        <f>解答3!I39/解答3!I$49</f>
        <v>8.6310581017301057E-4</v>
      </c>
      <c r="J40" s="102">
        <f>解答3!J39/解答3!J$49</f>
        <v>4.8436435324725207E-4</v>
      </c>
      <c r="K40" s="102">
        <f>解答3!K39/解答3!K$49</f>
        <v>1.8052811054249639E-5</v>
      </c>
      <c r="L40" s="102">
        <f>解答3!L39/解答3!L$49</f>
        <v>1.0074730072755561E-3</v>
      </c>
      <c r="M40" s="102">
        <f>解答3!M39/解答3!M$49</f>
        <v>2.6511612489291109E-4</v>
      </c>
      <c r="N40" s="102">
        <f>解答3!N39/解答3!N$49</f>
        <v>5.6434667198344563E-4</v>
      </c>
      <c r="O40" s="102">
        <f>解答3!O39/解答3!O$49</f>
        <v>1.1240918115139572E-3</v>
      </c>
      <c r="P40" s="102">
        <f>解答3!P39/解答3!P$49</f>
        <v>1.1027806562624628E-3</v>
      </c>
      <c r="Q40" s="102">
        <f>解答3!Q39/解答3!Q$49</f>
        <v>1.4004682525878395E-3</v>
      </c>
      <c r="R40" s="102">
        <f>解答3!R39/解答3!R$49</f>
        <v>1.2784139012985297E-3</v>
      </c>
      <c r="S40" s="102">
        <f>解答3!S39/解答3!S$49</f>
        <v>1.5977324835245686E-3</v>
      </c>
      <c r="T40" s="102">
        <f>解答3!T39/解答3!T$49</f>
        <v>4.4550000404670355E-4</v>
      </c>
      <c r="U40" s="102">
        <f>解答3!U39/解答3!U$49</f>
        <v>9.773503403777248E-4</v>
      </c>
      <c r="V40" s="102">
        <f>解答3!V39/解答3!V$49</f>
        <v>6.7965644764798048E-4</v>
      </c>
      <c r="W40" s="102">
        <f>解答3!W39/解答3!W$49</f>
        <v>2.8029634796978458E-4</v>
      </c>
      <c r="X40" s="102">
        <f>解答3!X39/解答3!X$49</f>
        <v>1.2622607288512787E-3</v>
      </c>
      <c r="Y40" s="102">
        <f>解答3!Y39/解答3!Y$49</f>
        <v>1.9436057250299466E-3</v>
      </c>
      <c r="Z40" s="102">
        <f>解答3!Z39/解答3!Z$49</f>
        <v>3.8771609369234925E-3</v>
      </c>
      <c r="AA40" s="102">
        <f>解答3!AA39/解答3!AA$49</f>
        <v>3.6235638942564864E-3</v>
      </c>
      <c r="AB40" s="102">
        <f>解答3!AB39/解答3!AB$49</f>
        <v>2.2754308041394284E-4</v>
      </c>
      <c r="AC40" s="102">
        <f>解答3!AC39/解答3!AC$49</f>
        <v>1.4968784126222232E-3</v>
      </c>
      <c r="AD40" s="102">
        <f>解答3!AD39/解答3!AD$49</f>
        <v>1.5202323392019296E-3</v>
      </c>
      <c r="AE40" s="102">
        <f>解答3!AE39/解答3!AE$49</f>
        <v>1.5819777034994595E-3</v>
      </c>
      <c r="AF40" s="102">
        <f>解答3!AF39/解答3!AF$49</f>
        <v>4.8288744176286369E-3</v>
      </c>
      <c r="AG40" s="102">
        <f>解答3!AG39/解答3!AG$49</f>
        <v>2.3539573821513369E-3</v>
      </c>
      <c r="AH40" s="102">
        <f>解答3!AH39/解答3!AH$49</f>
        <v>4.0538866313153581E-3</v>
      </c>
      <c r="AI40" s="102">
        <f>解答3!AI39/解答3!AI$49</f>
        <v>1.534673978045552E-3</v>
      </c>
      <c r="AJ40" s="102">
        <f>解答3!AJ39/解答3!AJ$49</f>
        <v>2.0998903890036341E-3</v>
      </c>
      <c r="AK40" s="102">
        <f>解答3!AK39/解答3!AK$49</f>
        <v>0</v>
      </c>
      <c r="AL40" s="102">
        <f>解答3!AL39/解答3!AL$49</f>
        <v>2.8225671298448904E-4</v>
      </c>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row>
    <row r="41" spans="1:134" ht="24.75" customHeight="1">
      <c r="A41" s="23" t="s">
        <v>33</v>
      </c>
      <c r="B41" s="24" t="s">
        <v>84</v>
      </c>
      <c r="C41" s="102">
        <f>解答3!C40/解答3!C$49</f>
        <v>1.4240034848340131E-2</v>
      </c>
      <c r="D41" s="102">
        <f>解答3!D40/解答3!D$49</f>
        <v>5.342125512897521E-3</v>
      </c>
      <c r="E41" s="102">
        <f>解答3!E40/解答3!E$49</f>
        <v>0</v>
      </c>
      <c r="F41" s="102">
        <f>解答3!F40/解答3!F$49</f>
        <v>1.0288636294449791E-2</v>
      </c>
      <c r="G41" s="102">
        <f>解答3!G40/解答3!G$49</f>
        <v>4.0433687698202278E-3</v>
      </c>
      <c r="H41" s="102">
        <f>解答3!H40/解答3!H$49</f>
        <v>5.0591222823181689E-3</v>
      </c>
      <c r="I41" s="102">
        <f>解答3!I40/解答3!I$49</f>
        <v>6.1284315794909849E-3</v>
      </c>
      <c r="J41" s="102">
        <f>解答3!J40/解答3!J$49</f>
        <v>1.0181285349327085E-3</v>
      </c>
      <c r="K41" s="102">
        <f>解答3!K40/解答3!K$49</f>
        <v>2.1034885525169595E-4</v>
      </c>
      <c r="L41" s="102">
        <f>解答3!L40/解答3!L$49</f>
        <v>9.7403311314023834E-3</v>
      </c>
      <c r="M41" s="102">
        <f>解答3!M40/解答3!M$49</f>
        <v>4.300537090398091E-3</v>
      </c>
      <c r="N41" s="102">
        <f>解答3!N40/解答3!N$49</f>
        <v>7.9066371367907361E-3</v>
      </c>
      <c r="O41" s="102">
        <f>解答3!O40/解答3!O$49</f>
        <v>3.9795667383591173E-3</v>
      </c>
      <c r="P41" s="102">
        <f>解答3!P40/解答3!P$49</f>
        <v>5.5855215181118264E-3</v>
      </c>
      <c r="Q41" s="102">
        <f>解答3!Q40/解答3!Q$49</f>
        <v>3.0143393884562095E-3</v>
      </c>
      <c r="R41" s="102">
        <f>解答3!R40/解答3!R$49</f>
        <v>1.497954077326648E-3</v>
      </c>
      <c r="S41" s="102">
        <f>解答3!S40/解答3!S$49</f>
        <v>8.3104883521656174E-4</v>
      </c>
      <c r="T41" s="102">
        <f>解答3!T40/解答3!T$49</f>
        <v>1.2808306329806978E-3</v>
      </c>
      <c r="U41" s="102">
        <f>解答3!U40/解答3!U$49</f>
        <v>1.5490926267987741E-3</v>
      </c>
      <c r="V41" s="102">
        <f>解答3!V40/解答3!V$49</f>
        <v>3.145944084990835E-3</v>
      </c>
      <c r="W41" s="102">
        <f>解答3!W40/解答3!W$49</f>
        <v>7.465114221584742E-3</v>
      </c>
      <c r="X41" s="102">
        <f>解答3!X40/解答3!X$49</f>
        <v>2.0948913867805427E-3</v>
      </c>
      <c r="Y41" s="102">
        <f>解答3!Y40/解答3!Y$49</f>
        <v>7.2296580044841682E-3</v>
      </c>
      <c r="Z41" s="102">
        <f>解答3!Z40/解答3!Z$49</f>
        <v>5.0520228806007969E-3</v>
      </c>
      <c r="AA41" s="102">
        <f>解答3!AA40/解答3!AA$49</f>
        <v>3.3515535649284692E-3</v>
      </c>
      <c r="AB41" s="102">
        <f>解答3!AB40/解答3!AB$49</f>
        <v>3.5116584987626926E-3</v>
      </c>
      <c r="AC41" s="102">
        <f>解答3!AC40/解答3!AC$49</f>
        <v>5.8101878706265115E-3</v>
      </c>
      <c r="AD41" s="102">
        <f>解答3!AD40/解答3!AD$49</f>
        <v>8.9179605217915448E-3</v>
      </c>
      <c r="AE41" s="102">
        <f>解答3!AE40/解答3!AE$49</f>
        <v>2.629674125374543E-4</v>
      </c>
      <c r="AF41" s="102">
        <f>解答3!AF40/解答3!AF$49</f>
        <v>1.9446933209934368E-2</v>
      </c>
      <c r="AG41" s="102">
        <f>解答3!AG40/解答3!AG$49</f>
        <v>3.0275775215538648E-3</v>
      </c>
      <c r="AH41" s="102">
        <f>解答3!AH40/解答3!AH$49</f>
        <v>2.3340232503804913E-3</v>
      </c>
      <c r="AI41" s="102">
        <f>解答3!AI40/解答3!AI$49</f>
        <v>3.5077202720951188E-3</v>
      </c>
      <c r="AJ41" s="102">
        <f>解答3!AJ40/解答3!AJ$49</f>
        <v>3.2151781961707619E-3</v>
      </c>
      <c r="AK41" s="102">
        <f>解答3!AK40/解答3!AK$49</f>
        <v>0</v>
      </c>
      <c r="AL41" s="102">
        <f>解答3!AL40/解答3!AL$49</f>
        <v>0</v>
      </c>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row>
    <row r="42" spans="1:134" ht="24.75" customHeight="1">
      <c r="A42" s="127"/>
      <c r="B42" s="30" t="s">
        <v>90</v>
      </c>
      <c r="C42" s="102">
        <f>解答3!C41/解答3!C$49</f>
        <v>0.41832467375552579</v>
      </c>
      <c r="D42" s="102">
        <f>解答3!D41/解答3!D$49</f>
        <v>0.46250029963773925</v>
      </c>
      <c r="E42" s="102">
        <f>解答3!E41/解答3!E$49</f>
        <v>0.35221723175636904</v>
      </c>
      <c r="F42" s="102">
        <f>解答3!F41/解答3!F$49</f>
        <v>0.60530785422795974</v>
      </c>
      <c r="G42" s="102">
        <f>解答3!G41/解答3!G$49</f>
        <v>0.61826231272055521</v>
      </c>
      <c r="H42" s="102">
        <f>解答3!H41/解答3!H$49</f>
        <v>0.65494612864399826</v>
      </c>
      <c r="I42" s="102">
        <f>解答3!I41/解答3!I$49</f>
        <v>0.64304485504788722</v>
      </c>
      <c r="J42" s="102">
        <f>解答3!J41/解答3!J$49</f>
        <v>0.74292046622414332</v>
      </c>
      <c r="K42" s="102">
        <f>解答3!K41/解答3!K$49</f>
        <v>0.69868955969720548</v>
      </c>
      <c r="L42" s="102">
        <f>解答3!L41/解答3!L$49</f>
        <v>0.56291561162688974</v>
      </c>
      <c r="M42" s="102">
        <f>解答3!M41/解答3!M$49</f>
        <v>0.77941689076703913</v>
      </c>
      <c r="N42" s="102">
        <f>解答3!N41/解答3!N$49</f>
        <v>0.77289411891561099</v>
      </c>
      <c r="O42" s="102">
        <f>解答3!O41/解答3!O$49</f>
        <v>0.54677171268294877</v>
      </c>
      <c r="P42" s="102">
        <f>解答3!P41/解答3!P$49</f>
        <v>0.65373287711670292</v>
      </c>
      <c r="Q42" s="102">
        <f>解答3!Q41/解答3!Q$49</f>
        <v>0.67547686452331912</v>
      </c>
      <c r="R42" s="102">
        <f>解答3!R41/解答3!R$49</f>
        <v>0.73470671979564794</v>
      </c>
      <c r="S42" s="102">
        <f>解答3!S41/解答3!S$49</f>
        <v>0.72472436472427526</v>
      </c>
      <c r="T42" s="102">
        <f>解答3!T41/解答3!T$49</f>
        <v>0.81307240559988936</v>
      </c>
      <c r="U42" s="102">
        <f>解答3!U41/解答3!U$49</f>
        <v>0.58617755257865456</v>
      </c>
      <c r="V42" s="102">
        <f>解答3!V41/解答3!V$49</f>
        <v>0.61193196581107845</v>
      </c>
      <c r="W42" s="102">
        <f>解答3!W41/解答3!W$49</f>
        <v>0.53683829179642251</v>
      </c>
      <c r="X42" s="102">
        <f>解答3!X41/解答3!X$49</f>
        <v>0.6590714138713567</v>
      </c>
      <c r="Y42" s="102">
        <f>解答3!Y41/解答3!Y$49</f>
        <v>0.31022031189938215</v>
      </c>
      <c r="Z42" s="102">
        <f>解答3!Z41/解答3!Z$49</f>
        <v>0.32082587845710614</v>
      </c>
      <c r="AA42" s="102">
        <f>解答3!AA41/解答3!AA$49</f>
        <v>0.35923355014815461</v>
      </c>
      <c r="AB42" s="102">
        <f>解答3!AB41/解答3!AB$49</f>
        <v>0.12090346322917009</v>
      </c>
      <c r="AC42" s="102">
        <f>解答3!AC41/解答3!AC$49</f>
        <v>0.51271439886836667</v>
      </c>
      <c r="AD42" s="102">
        <f>解答3!AD41/解答3!AD$49</f>
        <v>0.37052069562835538</v>
      </c>
      <c r="AE42" s="102">
        <f>解答3!AE41/解答3!AE$49</f>
        <v>0.19782280678053346</v>
      </c>
      <c r="AF42" s="102">
        <f>解答3!AF41/解答3!AF$49</f>
        <v>0.31593689097701416</v>
      </c>
      <c r="AG42" s="102">
        <f>解答3!AG41/解答3!AG$49</f>
        <v>0.40006328745814435</v>
      </c>
      <c r="AH42" s="102">
        <f>解答3!AH41/解答3!AH$49</f>
        <v>0.35384026713831085</v>
      </c>
      <c r="AI42" s="102">
        <f>解答3!AI41/解答3!AI$49</f>
        <v>0.3833335940615018</v>
      </c>
      <c r="AJ42" s="102">
        <f>解答3!AJ41/解答3!AJ$49</f>
        <v>0.41782551073189783</v>
      </c>
      <c r="AK42" s="102">
        <f>解答3!AK41/解答3!AK$49</f>
        <v>0.99999999999999922</v>
      </c>
      <c r="AL42" s="102">
        <f>解答3!AL41/解答3!AL$49</f>
        <v>1.1855250454018988</v>
      </c>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row>
    <row r="43" spans="1:134" ht="24.75" customHeight="1">
      <c r="A43" s="127"/>
      <c r="B43" s="35" t="s">
        <v>91</v>
      </c>
      <c r="C43" s="102">
        <f>解答3!C42/解答3!C$49</f>
        <v>4.6942598741183924E-3</v>
      </c>
      <c r="D43" s="102">
        <f>解答3!D42/解答3!D$49</f>
        <v>5.7122974188427662E-2</v>
      </c>
      <c r="E43" s="102">
        <f>解答3!E42/解答3!E$49</f>
        <v>0</v>
      </c>
      <c r="F43" s="102">
        <f>解答3!F42/解答3!F$49</f>
        <v>2.7300899776216928E-2</v>
      </c>
      <c r="G43" s="102">
        <f>解答3!G42/解答3!G$49</f>
        <v>1.1744951550117204E-2</v>
      </c>
      <c r="H43" s="102">
        <f>解答3!H42/解答3!H$49</f>
        <v>1.5223534136573801E-2</v>
      </c>
      <c r="I43" s="102">
        <f>解答3!I42/解答3!I$49</f>
        <v>1.7273647661702411E-2</v>
      </c>
      <c r="J43" s="102">
        <f>解答3!J42/解答3!J$49</f>
        <v>1.946463707313181E-2</v>
      </c>
      <c r="K43" s="102">
        <f>解答3!K42/解答3!K$49</f>
        <v>2.4536502027384301E-3</v>
      </c>
      <c r="L43" s="102">
        <f>解答3!L42/解答3!L$49</f>
        <v>1.7097623568333265E-2</v>
      </c>
      <c r="M43" s="102">
        <f>解答3!M42/解答3!M$49</f>
        <v>7.3596589669278675E-3</v>
      </c>
      <c r="N43" s="102">
        <f>解答3!N42/解答3!N$49</f>
        <v>8.0673912390970218E-3</v>
      </c>
      <c r="O43" s="102">
        <f>解答3!O42/解答3!O$49</f>
        <v>2.077200123017248E-2</v>
      </c>
      <c r="P43" s="102">
        <f>解答3!P42/解答3!P$49</f>
        <v>1.6771965740127813E-2</v>
      </c>
      <c r="Q43" s="102">
        <f>解答3!Q42/解答3!Q$49</f>
        <v>2.1610447773591033E-2</v>
      </c>
      <c r="R43" s="102">
        <f>解答3!R42/解答3!R$49</f>
        <v>2.6723553387529551E-2</v>
      </c>
      <c r="S43" s="102">
        <f>解答3!S42/解答3!S$49</f>
        <v>1.8233565029409565E-2</v>
      </c>
      <c r="T43" s="102">
        <f>解答3!T42/解答3!T$49</f>
        <v>7.7934765104185665E-3</v>
      </c>
      <c r="U43" s="102">
        <f>解答3!U42/解答3!U$49</f>
        <v>1.8447658525442712E-2</v>
      </c>
      <c r="V43" s="102">
        <f>解答3!V42/解答3!V$49</f>
        <v>2.0426932629074846E-2</v>
      </c>
      <c r="W43" s="102">
        <f>解答3!W42/解答3!W$49</f>
        <v>1.5687554989843255E-2</v>
      </c>
      <c r="X43" s="102">
        <f>解答3!X42/解答3!X$49</f>
        <v>1.3061902311341403E-2</v>
      </c>
      <c r="Y43" s="102">
        <f>解答3!Y42/解答3!Y$49</f>
        <v>2.0863799243722711E-2</v>
      </c>
      <c r="Z43" s="102">
        <f>解答3!Z42/解答3!Z$49</f>
        <v>2.0700950894977681E-2</v>
      </c>
      <c r="AA43" s="102">
        <f>解答3!AA42/解答3!AA$49</f>
        <v>2.7031701100260631E-2</v>
      </c>
      <c r="AB43" s="102">
        <f>解答3!AB42/解答3!AB$49</f>
        <v>2.5755449310328072E-3</v>
      </c>
      <c r="AC43" s="102">
        <f>解答3!AC42/解答3!AC$49</f>
        <v>1.8071348994034328E-2</v>
      </c>
      <c r="AD43" s="102">
        <f>解答3!AD42/解答3!AD$49</f>
        <v>5.0263463720564026E-2</v>
      </c>
      <c r="AE43" s="102">
        <f>解答3!AE42/解答3!AE$49</f>
        <v>1.1061020852048856E-2</v>
      </c>
      <c r="AF43" s="102">
        <f>解答3!AF42/解答3!AF$49</f>
        <v>1.3090637958203194E-2</v>
      </c>
      <c r="AG43" s="102">
        <f>解答3!AG42/解答3!AG$49</f>
        <v>1.2760036786577776E-2</v>
      </c>
      <c r="AH43" s="102">
        <f>解答3!AH42/解答3!AH$49</f>
        <v>3.0950545629518007E-2</v>
      </c>
      <c r="AI43" s="102">
        <f>解答3!AI42/解答3!AI$49</f>
        <v>2.069739762891417E-2</v>
      </c>
      <c r="AJ43" s="102">
        <f>解答3!AJ42/解答3!AJ$49</f>
        <v>2.3091139435600486E-2</v>
      </c>
      <c r="AK43" s="102">
        <f>解答3!AK42/解答3!AK$49</f>
        <v>0</v>
      </c>
      <c r="AL43" s="102">
        <f>解答3!AL42/解答3!AL$49</f>
        <v>4.4672165128241499E-3</v>
      </c>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row>
    <row r="44" spans="1:134" ht="24.75" customHeight="1">
      <c r="A44" s="127"/>
      <c r="B44" s="40" t="s">
        <v>92</v>
      </c>
      <c r="C44" s="102">
        <f>解答3!C43/解答3!C$49</f>
        <v>0.15032570236524878</v>
      </c>
      <c r="D44" s="102">
        <f>解答3!D43/解答3!D$49</f>
        <v>0.21650351277797039</v>
      </c>
      <c r="E44" s="102">
        <f>解答3!E43/解答3!E$49</f>
        <v>0.1539287873068674</v>
      </c>
      <c r="F44" s="102">
        <f>解答3!F43/解答3!F$49</f>
        <v>0.15995591732801132</v>
      </c>
      <c r="G44" s="102">
        <f>解答3!G43/解答3!G$49</f>
        <v>0.11362312281056249</v>
      </c>
      <c r="H44" s="102">
        <f>解答3!H43/解答3!H$49</f>
        <v>0.23687163713227782</v>
      </c>
      <c r="I44" s="102">
        <f>解答3!I43/解答3!I$49</f>
        <v>0.20577234280321893</v>
      </c>
      <c r="J44" s="102">
        <f>解答3!J43/解答3!J$49</f>
        <v>9.559453429981539E-2</v>
      </c>
      <c r="K44" s="102">
        <f>解答3!K43/解答3!K$49</f>
        <v>1.2500912740092426E-2</v>
      </c>
      <c r="L44" s="102">
        <f>解答3!L43/解答3!L$49</f>
        <v>0.19098787731517727</v>
      </c>
      <c r="M44" s="102">
        <f>解答3!M43/解答3!M$49</f>
        <v>8.6685996109713809E-2</v>
      </c>
      <c r="N44" s="102">
        <f>解答3!N43/解答3!N$49</f>
        <v>0.1050286482564161</v>
      </c>
      <c r="O44" s="102">
        <f>解答3!O43/解答3!O$49</f>
        <v>0.31625538788057145</v>
      </c>
      <c r="P44" s="102">
        <f>解答3!P43/解答3!P$49</f>
        <v>0.19357969781416914</v>
      </c>
      <c r="Q44" s="102">
        <f>解答3!Q43/解答3!Q$49</f>
        <v>0.20807850143522194</v>
      </c>
      <c r="R44" s="102">
        <f>解答3!R43/解答3!R$49</f>
        <v>0.1585492755345817</v>
      </c>
      <c r="S44" s="102">
        <f>解答3!S43/解答3!S$49</f>
        <v>0.15005094845846928</v>
      </c>
      <c r="T44" s="102">
        <f>解答3!T43/解答3!T$49</f>
        <v>0.11638871115149681</v>
      </c>
      <c r="U44" s="102">
        <f>解答3!U43/解答3!U$49</f>
        <v>0.25754763643259648</v>
      </c>
      <c r="V44" s="102">
        <f>解答3!V43/解答3!V$49</f>
        <v>0.2319355105651584</v>
      </c>
      <c r="W44" s="102">
        <f>解答3!W43/解答3!W$49</f>
        <v>0.35785642246234178</v>
      </c>
      <c r="X44" s="102">
        <f>解答3!X43/解答3!X$49</f>
        <v>6.3147139533369492E-2</v>
      </c>
      <c r="Y44" s="102">
        <f>解答3!Y43/解答3!Y$49</f>
        <v>0.34112129911390637</v>
      </c>
      <c r="Z44" s="102">
        <f>解答3!Z43/解答3!Z$49</f>
        <v>0.42067839733067569</v>
      </c>
      <c r="AA44" s="102">
        <f>解答3!AA43/解答3!AA$49</f>
        <v>0.29441563060258163</v>
      </c>
      <c r="AB44" s="102">
        <f>解答3!AB43/解答3!AB$49</f>
        <v>3.2115741821989625E-2</v>
      </c>
      <c r="AC44" s="102">
        <f>解答3!AC43/解答3!AC$49</f>
        <v>0.2593744578883363</v>
      </c>
      <c r="AD44" s="102">
        <f>解答3!AD43/解答3!AD$49</f>
        <v>0.28864763107361313</v>
      </c>
      <c r="AE44" s="102">
        <f>解答3!AE43/解答3!AE$49</f>
        <v>0.49596668518965781</v>
      </c>
      <c r="AF44" s="102">
        <f>解答3!AF43/解答3!AF$49</f>
        <v>0.54564910733857308</v>
      </c>
      <c r="AG44" s="102">
        <f>解答3!AG43/解答3!AG$49</f>
        <v>0.46830334265742979</v>
      </c>
      <c r="AH44" s="102">
        <f>解答3!AH43/解答3!AH$49</f>
        <v>0.5342598532445636</v>
      </c>
      <c r="AI44" s="102">
        <f>解答3!AI43/解答3!AI$49</f>
        <v>0.36358804847500342</v>
      </c>
      <c r="AJ44" s="102">
        <f>解答3!AJ43/解答3!AJ$49</f>
        <v>0.28970960301550347</v>
      </c>
      <c r="AK44" s="102">
        <f>解答3!AK43/解答3!AK$49</f>
        <v>0</v>
      </c>
      <c r="AL44" s="102">
        <f>解答3!AL43/解答3!AL$49</f>
        <v>2.6905869150324082E-2</v>
      </c>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row>
    <row r="45" spans="1:134" ht="24.75" customHeight="1">
      <c r="A45" s="127"/>
      <c r="B45" s="40" t="s">
        <v>93</v>
      </c>
      <c r="C45" s="102">
        <f>解答3!C44/解答3!C$49</f>
        <v>0.2981140778918499</v>
      </c>
      <c r="D45" s="102">
        <f>解答3!D44/解答3!D$49</f>
        <v>0.15097951537376011</v>
      </c>
      <c r="E45" s="102">
        <f>解答3!E44/解答3!E$49</f>
        <v>0.36987363895743558</v>
      </c>
      <c r="F45" s="102">
        <f>解答3!F44/解答3!F$49</f>
        <v>6.0954714251315156E-2</v>
      </c>
      <c r="G45" s="102">
        <f>解答3!G44/解答3!G$49</f>
        <v>0.10933521930453055</v>
      </c>
      <c r="H45" s="102">
        <f>解答3!H44/解答3!H$49</f>
        <v>2.4359679988103778E-2</v>
      </c>
      <c r="I45" s="102">
        <f>解答3!I44/解答3!I$49</f>
        <v>6.6362741286957516E-2</v>
      </c>
      <c r="J45" s="102">
        <f>解答3!J44/解答3!J$49</f>
        <v>6.7833263388952861E-2</v>
      </c>
      <c r="K45" s="102">
        <f>解答3!K44/解答3!K$49</f>
        <v>3.5200055115066882E-3</v>
      </c>
      <c r="L45" s="102">
        <f>解答3!L44/解答3!L$49</f>
        <v>0.11160392480252733</v>
      </c>
      <c r="M45" s="102">
        <f>解答3!M44/解答3!M$49</f>
        <v>5.0827668171562319E-2</v>
      </c>
      <c r="N45" s="102">
        <f>解答3!N44/解答3!N$49</f>
        <v>4.3313194638362876E-2</v>
      </c>
      <c r="O45" s="102">
        <f>解答3!O44/解答3!O$49</f>
        <v>3.2741973955930162E-2</v>
      </c>
      <c r="P45" s="102">
        <f>解答3!P44/解答3!P$49</f>
        <v>5.9993054611424908E-2</v>
      </c>
      <c r="Q45" s="102">
        <f>解答3!Q44/解答3!Q$49</f>
        <v>2.9044304281686997E-2</v>
      </c>
      <c r="R45" s="102">
        <f>解答3!R44/解答3!R$49</f>
        <v>1.8527514115011558E-2</v>
      </c>
      <c r="S45" s="102">
        <f>解答3!S44/解答3!S$49</f>
        <v>4.2625884913708431E-2</v>
      </c>
      <c r="T45" s="102">
        <f>解答3!T44/解答3!T$49</f>
        <v>1.7040300540884061E-2</v>
      </c>
      <c r="U45" s="102">
        <f>解答3!U44/解答3!U$49</f>
        <v>4.446941044610065E-2</v>
      </c>
      <c r="V45" s="102">
        <f>解答3!V44/解答3!V$49</f>
        <v>5.046685402280067E-2</v>
      </c>
      <c r="W45" s="102">
        <f>解答3!W44/解答3!W$49</f>
        <v>1.0864849624248673E-2</v>
      </c>
      <c r="X45" s="102">
        <f>解答3!X44/解答3!X$49</f>
        <v>0.11028975467679406</v>
      </c>
      <c r="Y45" s="102">
        <f>解答3!Y44/解答3!Y$49</f>
        <v>0.13951650760386647</v>
      </c>
      <c r="Z45" s="102">
        <f>解答3!Z44/解答3!Z$49</f>
        <v>0.14139972950181989</v>
      </c>
      <c r="AA45" s="102">
        <f>解答3!AA44/解答3!AA$49</f>
        <v>0.19259338697210493</v>
      </c>
      <c r="AB45" s="102">
        <f>解答3!AB44/解答3!AB$49</f>
        <v>0.46056484570247369</v>
      </c>
      <c r="AC45" s="102">
        <f>解答3!AC44/解答3!AC$49</f>
        <v>7.5909516966548574E-2</v>
      </c>
      <c r="AD45" s="102">
        <f>解答3!AD44/解答3!AD$49</f>
        <v>0.11082794216969195</v>
      </c>
      <c r="AE45" s="102">
        <f>解答3!AE44/解答3!AE$49</f>
        <v>0</v>
      </c>
      <c r="AF45" s="102">
        <f>解答3!AF44/解答3!AF$49</f>
        <v>2.7363046409803441E-3</v>
      </c>
      <c r="AG45" s="102">
        <f>解答3!AG44/解答3!AG$49</f>
        <v>5.7066931008380763E-2</v>
      </c>
      <c r="AH45" s="102">
        <f>解答3!AH44/解答3!AH$49</f>
        <v>8.3774159399519089E-3</v>
      </c>
      <c r="AI45" s="102">
        <f>解答3!AI44/解答3!AI$49</f>
        <v>0.10900924103089903</v>
      </c>
      <c r="AJ45" s="102">
        <f>解答3!AJ44/解答3!AJ$49</f>
        <v>0.14553732075429462</v>
      </c>
      <c r="AK45" s="102">
        <f>解答3!AK44/解答3!AK$49</f>
        <v>7.9489216247834103E-16</v>
      </c>
      <c r="AL45" s="102">
        <f>解答3!AL44/解答3!AL$49</f>
        <v>-0.3376973995572411</v>
      </c>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row>
    <row r="46" spans="1:134" ht="24.75" customHeight="1">
      <c r="A46" s="127"/>
      <c r="B46" s="40" t="s">
        <v>94</v>
      </c>
      <c r="C46" s="102">
        <f>解答3!C45/解答3!C$49</f>
        <v>7.919438812811172E-2</v>
      </c>
      <c r="D46" s="102">
        <f>解答3!D45/解答3!D$49</f>
        <v>8.1382633214962211E-2</v>
      </c>
      <c r="E46" s="102">
        <f>解答3!E45/解答3!E$49</f>
        <v>8.1382633214962224E-2</v>
      </c>
      <c r="F46" s="102">
        <f>解答3!F45/解答3!F$49</f>
        <v>8.1290084159927348E-2</v>
      </c>
      <c r="G46" s="102">
        <f>解答3!G45/解答3!G$49</f>
        <v>3.0749375056161165E-2</v>
      </c>
      <c r="H46" s="102">
        <f>解答3!H45/解答3!H$49</f>
        <v>3.2672456767102301E-2</v>
      </c>
      <c r="I46" s="102">
        <f>解答3!I45/解答3!I$49</f>
        <v>3.6368706032681525E-2</v>
      </c>
      <c r="J46" s="102">
        <f>解答3!J45/解答3!J$49</f>
        <v>5.1969159033851617E-2</v>
      </c>
      <c r="K46" s="102">
        <f>解答3!K45/解答3!K$49</f>
        <v>1.1797779860880573E-2</v>
      </c>
      <c r="L46" s="102">
        <f>解答3!L45/解答3!L$49</f>
        <v>7.8439236505330218E-2</v>
      </c>
      <c r="M46" s="102">
        <f>解答3!M45/解答3!M$49</f>
        <v>5.2728099179841288E-2</v>
      </c>
      <c r="N46" s="102">
        <f>解答3!N45/解答3!N$49</f>
        <v>4.4958950534046437E-2</v>
      </c>
      <c r="O46" s="102">
        <f>解答3!O45/解答3!O$49</f>
        <v>5.1834388374482614E-2</v>
      </c>
      <c r="P46" s="102">
        <f>解答3!P45/解答3!P$49</f>
        <v>5.7201500129020026E-2</v>
      </c>
      <c r="Q46" s="102">
        <f>解答3!Q45/解答3!Q$49</f>
        <v>5.0364987216631754E-2</v>
      </c>
      <c r="R46" s="102">
        <f>解答3!R45/解答3!R$49</f>
        <v>4.6460637854259801E-2</v>
      </c>
      <c r="S46" s="102">
        <f>解答3!S45/解答3!S$49</f>
        <v>4.9101574249868794E-2</v>
      </c>
      <c r="T46" s="102">
        <f>解答3!T45/解答3!T$49</f>
        <v>2.962517474076698E-2</v>
      </c>
      <c r="U46" s="102">
        <f>解答3!U45/解答3!U$49</f>
        <v>6.551362998385564E-2</v>
      </c>
      <c r="V46" s="102">
        <f>解答3!V45/解答3!V$49</f>
        <v>5.5992093062563371E-2</v>
      </c>
      <c r="W46" s="102">
        <f>解答3!W45/解答3!W$49</f>
        <v>5.0499824038608532E-2</v>
      </c>
      <c r="X46" s="102">
        <f>解答3!X45/解答3!X$49</f>
        <v>0.11899408616113891</v>
      </c>
      <c r="Y46" s="102">
        <f>解答3!Y45/解答3!Y$49</f>
        <v>0.16640087783288129</v>
      </c>
      <c r="Z46" s="102">
        <f>解答3!Z45/解答3!Z$49</f>
        <v>5.4955493668822408E-2</v>
      </c>
      <c r="AA46" s="102">
        <f>解答3!AA45/解答3!AA$49</f>
        <v>0.10810519353455469</v>
      </c>
      <c r="AB46" s="102">
        <f>解答3!AB45/解答3!AB$49</f>
        <v>0.33025141501761013</v>
      </c>
      <c r="AC46" s="102">
        <f>解答3!AC45/解答3!AC$49</f>
        <v>9.6748298934618587E-2</v>
      </c>
      <c r="AD46" s="102">
        <f>解答3!AD45/解答3!AD$49</f>
        <v>0.14215273484970448</v>
      </c>
      <c r="AE46" s="102">
        <f>解答3!AE45/解答3!AE$49</f>
        <v>0.28874303444590327</v>
      </c>
      <c r="AF46" s="102">
        <f>解答3!AF45/解答3!AF$49</f>
        <v>0.11300259612449504</v>
      </c>
      <c r="AG46" s="102">
        <f>解答3!AG45/解答3!AG$49</f>
        <v>6.2942170351671892E-2</v>
      </c>
      <c r="AH46" s="102">
        <f>解答3!AH45/解答3!AH$49</f>
        <v>6.244153198464257E-2</v>
      </c>
      <c r="AI46" s="102">
        <f>解答3!AI45/解答3!AI$49</f>
        <v>9.5119096790391947E-2</v>
      </c>
      <c r="AJ46" s="102">
        <f>解答3!AJ45/解答3!AJ$49</f>
        <v>7.4000382400266601E-2</v>
      </c>
      <c r="AK46" s="102">
        <f>解答3!AK45/解答3!AK$49</f>
        <v>0</v>
      </c>
      <c r="AL46" s="102">
        <f>解答3!AL45/解答3!AL$49</f>
        <v>0.10969271885117664</v>
      </c>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row>
    <row r="47" spans="1:134" ht="24.75" customHeight="1">
      <c r="A47" s="127"/>
      <c r="B47" s="41" t="s">
        <v>95</v>
      </c>
      <c r="C47" s="102">
        <f>解答3!C46/解答3!C$49</f>
        <v>5.2052751924818577E-2</v>
      </c>
      <c r="D47" s="102">
        <f>解答3!D46/解答3!D$49</f>
        <v>4.2597708764365819E-2</v>
      </c>
      <c r="E47" s="102">
        <f>解答3!E46/解答3!E$49</f>
        <v>4.2597708764365819E-2</v>
      </c>
      <c r="F47" s="102">
        <f>解答3!F46/解答3!F$49</f>
        <v>6.5304162540718927E-2</v>
      </c>
      <c r="G47" s="102">
        <f>解答3!G46/解答3!G$49</f>
        <v>0.12612245858719862</v>
      </c>
      <c r="H47" s="102">
        <f>解答3!H46/解答3!H$49</f>
        <v>3.6044951705601389E-2</v>
      </c>
      <c r="I47" s="102">
        <f>解答3!I46/解答3!I$49</f>
        <v>3.124045065552096E-2</v>
      </c>
      <c r="J47" s="102">
        <f>解答3!J46/解答3!J$49</f>
        <v>2.2250994407335547E-2</v>
      </c>
      <c r="K47" s="102">
        <f>解答3!K46/解答3!K$49</f>
        <v>0.27437062260586792</v>
      </c>
      <c r="L47" s="102">
        <f>解答3!L46/解答3!L$49</f>
        <v>3.9024185511411583E-2</v>
      </c>
      <c r="M47" s="102">
        <f>解答3!M46/解答3!M$49</f>
        <v>2.3018350660103725E-2</v>
      </c>
      <c r="N47" s="102">
        <f>解答3!N46/解答3!N$49</f>
        <v>2.5781998676800682E-2</v>
      </c>
      <c r="O47" s="102">
        <f>解答3!O46/解答3!O$49</f>
        <v>3.1719520361557986E-2</v>
      </c>
      <c r="P47" s="102">
        <f>解答3!P46/解答3!P$49</f>
        <v>1.8786546926774301E-2</v>
      </c>
      <c r="Q47" s="102">
        <f>解答3!Q46/解答3!Q$49</f>
        <v>1.548453597972166E-2</v>
      </c>
      <c r="R47" s="102">
        <f>解答3!R46/解答3!R$49</f>
        <v>1.5075200702801441E-2</v>
      </c>
      <c r="S47" s="102">
        <f>解答3!S46/解答3!S$49</f>
        <v>1.5325979698185287E-2</v>
      </c>
      <c r="T47" s="102">
        <f>解答3!T46/解答3!T$49</f>
        <v>1.6140245033242955E-2</v>
      </c>
      <c r="U47" s="102">
        <f>解答3!U46/解答3!U$49</f>
        <v>2.7927974115825236E-2</v>
      </c>
      <c r="V47" s="102">
        <f>解答3!V46/解答3!V$49</f>
        <v>2.9319650092034293E-2</v>
      </c>
      <c r="W47" s="102">
        <f>解答3!W46/解答3!W$49</f>
        <v>3.3961216882445744E-2</v>
      </c>
      <c r="X47" s="102">
        <f>解答3!X46/解答3!X$49</f>
        <v>4.7598515489074483E-2</v>
      </c>
      <c r="Y47" s="102">
        <f>解答3!Y46/解答3!Y$49</f>
        <v>4.2960137173381034E-2</v>
      </c>
      <c r="Z47" s="102">
        <f>解答3!Z46/解答3!Z$49</f>
        <v>4.2008552202949828E-2</v>
      </c>
      <c r="AA47" s="102">
        <f>解答3!AA46/解答3!AA$49</f>
        <v>4.308589689592502E-2</v>
      </c>
      <c r="AB47" s="102">
        <f>解答3!AB46/解答3!AB$49</f>
        <v>5.4707554608332994E-2</v>
      </c>
      <c r="AC47" s="102">
        <f>解答3!AC46/解答3!AC$49</f>
        <v>4.1996701856805284E-2</v>
      </c>
      <c r="AD47" s="102">
        <f>解答3!AD46/解答3!AD$49</f>
        <v>3.7781215664851701E-2</v>
      </c>
      <c r="AE47" s="102">
        <f>解答3!AE46/解答3!AE$49</f>
        <v>6.4064527318565111E-3</v>
      </c>
      <c r="AF47" s="102">
        <f>解答3!AF46/解答3!AF$49</f>
        <v>1.0513733575383004E-2</v>
      </c>
      <c r="AG47" s="102">
        <f>解答3!AG46/解答3!AG$49</f>
        <v>1.6961224220117671E-2</v>
      </c>
      <c r="AH47" s="102">
        <f>解答3!AH46/解答3!AH$49</f>
        <v>2.9458172291990666E-2</v>
      </c>
      <c r="AI47" s="102">
        <f>解答3!AI46/解答3!AI$49</f>
        <v>2.916645914059841E-2</v>
      </c>
      <c r="AJ47" s="102">
        <f>解答3!AJ46/解答3!AJ$49</f>
        <v>4.9910504079943796E-2</v>
      </c>
      <c r="AK47" s="102">
        <f>解答3!AK46/解答3!AK$49</f>
        <v>0</v>
      </c>
      <c r="AL47" s="102">
        <f>解答3!AL46/解答3!AL$49</f>
        <v>1.1262546877925699E-2</v>
      </c>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row>
    <row r="48" spans="1:134" ht="24.75" customHeight="1">
      <c r="A48" s="127"/>
      <c r="B48" s="42" t="s">
        <v>96</v>
      </c>
      <c r="C48" s="102">
        <f>解答3!C47/解答3!C$49</f>
        <v>-2.7058539396732392E-3</v>
      </c>
      <c r="D48" s="102">
        <f>解答3!D47/解答3!D$49</f>
        <v>-1.1086643957225441E-2</v>
      </c>
      <c r="E48" s="102">
        <f>解答3!E47/解答3!E$49</f>
        <v>0</v>
      </c>
      <c r="F48" s="102">
        <f>解答3!F47/解答3!F$49</f>
        <v>-1.1363228414941758E-4</v>
      </c>
      <c r="G48" s="102">
        <f>解答3!G47/解答3!G$49</f>
        <v>-9.8374400291253283E-3</v>
      </c>
      <c r="H48" s="102">
        <f>解答3!H47/解答3!H$49</f>
        <v>-1.1838837365718806E-4</v>
      </c>
      <c r="I48" s="102">
        <f>解答3!I47/解答3!I$49</f>
        <v>-6.2743487968651968E-5</v>
      </c>
      <c r="J48" s="102">
        <f>解答3!J47/解答3!J$49</f>
        <v>-3.3054427230578882E-5</v>
      </c>
      <c r="K48" s="102">
        <f>解答3!K47/解答3!K$49</f>
        <v>-3.332530618291633E-3</v>
      </c>
      <c r="L48" s="102">
        <f>解答3!L47/解答3!L$49</f>
        <v>-6.8459329669450785E-5</v>
      </c>
      <c r="M48" s="102">
        <f>解答3!M47/解答3!M$49</f>
        <v>-3.6663855188146966E-5</v>
      </c>
      <c r="N48" s="102">
        <f>解答3!N47/解答3!N$49</f>
        <v>-4.4302260334096725E-5</v>
      </c>
      <c r="O48" s="102">
        <f>解答3!O47/解答3!O$49</f>
        <v>-9.4984485663457242E-5</v>
      </c>
      <c r="P48" s="102">
        <f>解答3!P47/解答3!P$49</f>
        <v>-6.5642338218921029E-5</v>
      </c>
      <c r="Q48" s="102">
        <f>解答3!Q47/解答3!Q$49</f>
        <v>-5.9641210172395492E-5</v>
      </c>
      <c r="R48" s="102">
        <f>解答3!R47/解答3!R$49</f>
        <v>-4.2901389832126183E-5</v>
      </c>
      <c r="S48" s="102">
        <f>解答3!S47/解答3!S$49</f>
        <v>-6.2317073916553264E-5</v>
      </c>
      <c r="T48" s="102">
        <f>解答3!T47/解答3!T$49</f>
        <v>-6.0313576698486793E-5</v>
      </c>
      <c r="U48" s="102">
        <f>解答3!U47/解答3!U$49</f>
        <v>-8.3862082475282101E-5</v>
      </c>
      <c r="V48" s="102">
        <f>解答3!V47/解答3!V$49</f>
        <v>-7.3006182709930016E-5</v>
      </c>
      <c r="W48" s="102">
        <f>解答3!W47/解答3!W$49</f>
        <v>-5.7081597939102587E-3</v>
      </c>
      <c r="X48" s="102">
        <f>解答3!X47/解答3!X$49</f>
        <v>-1.2162812043074893E-2</v>
      </c>
      <c r="Y48" s="102">
        <f>解答3!Y47/解答3!Y$49</f>
        <v>-2.1082932867139942E-2</v>
      </c>
      <c r="Z48" s="102">
        <f>解答3!Z47/解答3!Z$49</f>
        <v>-5.6900205635162496E-4</v>
      </c>
      <c r="AA48" s="102">
        <f>解答3!AA47/解答3!AA$49</f>
        <v>-2.4465359253581571E-2</v>
      </c>
      <c r="AB48" s="102">
        <f>解答3!AB47/解答3!AB$49</f>
        <v>-1.1185653106093065E-3</v>
      </c>
      <c r="AC48" s="102">
        <f>解答3!AC47/解答3!AC$49</f>
        <v>-4.8147235087097852E-3</v>
      </c>
      <c r="AD48" s="102">
        <f>解答3!AD47/解答3!AD$49</f>
        <v>-1.9368310678080056E-4</v>
      </c>
      <c r="AE48" s="102">
        <f>解答3!AE47/解答3!AE$49</f>
        <v>0</v>
      </c>
      <c r="AF48" s="102">
        <f>解答3!AF47/解答3!AF$49</f>
        <v>-9.2927061464879871E-4</v>
      </c>
      <c r="AG48" s="102">
        <f>解答3!AG47/解答3!AG$49</f>
        <v>-1.8096992482322539E-2</v>
      </c>
      <c r="AH48" s="102">
        <f>解答3!AH47/解答3!AH$49</f>
        <v>-1.9327786228977559E-2</v>
      </c>
      <c r="AI48" s="102">
        <f>解答3!AI47/解答3!AI$49</f>
        <v>-9.1383712730883136E-4</v>
      </c>
      <c r="AJ48" s="102">
        <f>解答3!AJ47/解答3!AJ$49</f>
        <v>-7.4460417506937146E-5</v>
      </c>
      <c r="AK48" s="102">
        <f>解答3!AK47/解答3!AK$49</f>
        <v>0</v>
      </c>
      <c r="AL48" s="102">
        <f>解答3!AL47/解答3!AL$49</f>
        <v>-1.55997236908392E-4</v>
      </c>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row>
    <row r="49" spans="1:138" ht="24.75" customHeight="1">
      <c r="A49" s="127"/>
      <c r="B49" s="30" t="s">
        <v>97</v>
      </c>
      <c r="C49" s="102">
        <f>解答3!C48/解答3!C$49</f>
        <v>0.58167532624447416</v>
      </c>
      <c r="D49" s="102">
        <f>解答3!D48/解答3!D$49</f>
        <v>0.53749970036226069</v>
      </c>
      <c r="E49" s="102">
        <f>解答3!E48/解答3!E$49</f>
        <v>0.6477827682436309</v>
      </c>
      <c r="F49" s="102">
        <f>解答3!F48/解答3!F$49</f>
        <v>0.39469214577204026</v>
      </c>
      <c r="G49" s="102">
        <f>解答3!G48/解答3!G$49</f>
        <v>0.38173768727944474</v>
      </c>
      <c r="H49" s="102">
        <f>解答3!H48/解答3!H$49</f>
        <v>0.34505387135600185</v>
      </c>
      <c r="I49" s="102">
        <f>解答3!I48/解答3!I$49</f>
        <v>0.35695514495211267</v>
      </c>
      <c r="J49" s="102">
        <f>解答3!J48/解答3!J$49</f>
        <v>0.25707953377585679</v>
      </c>
      <c r="K49" s="102">
        <f>解答3!K48/解答3!K$49</f>
        <v>0.30131044030279441</v>
      </c>
      <c r="L49" s="102">
        <f>解答3!L48/解答3!L$49</f>
        <v>0.43708438837311003</v>
      </c>
      <c r="M49" s="102">
        <f>解答3!M48/解答3!M$49</f>
        <v>0.22058310923296093</v>
      </c>
      <c r="N49" s="102">
        <f>解答3!N48/解答3!N$49</f>
        <v>0.22710588108438901</v>
      </c>
      <c r="O49" s="102">
        <f>解答3!O48/解答3!O$49</f>
        <v>0.45322828731705117</v>
      </c>
      <c r="P49" s="102">
        <f>解答3!P48/解答3!P$49</f>
        <v>0.34626712288329714</v>
      </c>
      <c r="Q49" s="102">
        <f>解答3!Q48/解答3!Q$49</f>
        <v>0.32452313547668099</v>
      </c>
      <c r="R49" s="102">
        <f>解答3!R48/解答3!R$49</f>
        <v>0.265293280204352</v>
      </c>
      <c r="S49" s="102">
        <f>解答3!S48/解答3!S$49</f>
        <v>0.27527563527572479</v>
      </c>
      <c r="T49" s="102">
        <f>解答3!T48/解答3!T$49</f>
        <v>0.18692759440011086</v>
      </c>
      <c r="U49" s="102">
        <f>解答3!U48/解答3!U$49</f>
        <v>0.41382244742134555</v>
      </c>
      <c r="V49" s="102">
        <f>解答3!V48/解答3!V$49</f>
        <v>0.38806803418892172</v>
      </c>
      <c r="W49" s="102">
        <f>解答3!W48/解答3!W$49</f>
        <v>0.4631617082035776</v>
      </c>
      <c r="X49" s="102">
        <f>解答3!X48/解答3!X$49</f>
        <v>0.34092858612864341</v>
      </c>
      <c r="Y49" s="102">
        <f>解答3!Y48/解答3!Y$49</f>
        <v>0.68977968810061785</v>
      </c>
      <c r="Z49" s="102">
        <f>解答3!Z48/解答3!Z$49</f>
        <v>0.6791741215428938</v>
      </c>
      <c r="AA49" s="102">
        <f>解答3!AA48/解答3!AA$49</f>
        <v>0.64076644985184528</v>
      </c>
      <c r="AB49" s="102">
        <f>解答3!AB48/解答3!AB$49</f>
        <v>0.87909653677082999</v>
      </c>
      <c r="AC49" s="102">
        <f>解答3!AC48/解答3!AC$49</f>
        <v>0.48728560113163338</v>
      </c>
      <c r="AD49" s="102">
        <f>解答3!AD48/解答3!AD$49</f>
        <v>0.62947930437164445</v>
      </c>
      <c r="AE49" s="102">
        <f>解答3!AE48/解答3!AE$49</f>
        <v>0.80217719321946646</v>
      </c>
      <c r="AF49" s="102">
        <f>解答3!AF48/解答3!AF$49</f>
        <v>0.68406310902298584</v>
      </c>
      <c r="AG49" s="102">
        <f>解答3!AG48/解答3!AG$49</f>
        <v>0.59993671254185543</v>
      </c>
      <c r="AH49" s="102">
        <f>解答3!AH48/解答3!AH$49</f>
        <v>0.64615973286168915</v>
      </c>
      <c r="AI49" s="102">
        <f>解答3!AI48/解答3!AI$49</f>
        <v>0.61666640593849809</v>
      </c>
      <c r="AJ49" s="102">
        <f>解答3!AJ48/解答3!AJ$49</f>
        <v>0.58217448926810222</v>
      </c>
      <c r="AK49" s="102">
        <f>解答3!AK48/解答3!AK$49</f>
        <v>7.9489216247834103E-16</v>
      </c>
      <c r="AL49" s="102">
        <f>解答3!AL48/解答3!AL$49</f>
        <v>-0.18552504540189893</v>
      </c>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row>
    <row r="50" spans="1:138" ht="24.75" customHeight="1">
      <c r="A50" s="59"/>
      <c r="B50" s="30" t="s">
        <v>48</v>
      </c>
      <c r="C50" s="103">
        <f>解答3!C49/解答3!C$49</f>
        <v>1</v>
      </c>
      <c r="D50" s="103">
        <f>解答3!D49/解答3!D$49</f>
        <v>1</v>
      </c>
      <c r="E50" s="103">
        <f>解答3!E49/解答3!E$49</f>
        <v>1</v>
      </c>
      <c r="F50" s="103">
        <f>解答3!F49/解答3!F$49</f>
        <v>1</v>
      </c>
      <c r="G50" s="103">
        <f>解答3!G49/解答3!G$49</f>
        <v>1</v>
      </c>
      <c r="H50" s="103">
        <f>解答3!H49/解答3!H$49</f>
        <v>1</v>
      </c>
      <c r="I50" s="103">
        <f>解答3!I49/解答3!I$49</f>
        <v>1</v>
      </c>
      <c r="J50" s="103">
        <f>解答3!J49/解答3!J$49</f>
        <v>1</v>
      </c>
      <c r="K50" s="103">
        <f>解答3!K49/解答3!K$49</f>
        <v>1</v>
      </c>
      <c r="L50" s="103">
        <f>解答3!L49/解答3!L$49</f>
        <v>1</v>
      </c>
      <c r="M50" s="103">
        <f>解答3!M49/解答3!M$49</f>
        <v>1</v>
      </c>
      <c r="N50" s="103">
        <f>解答3!N49/解答3!N$49</f>
        <v>1</v>
      </c>
      <c r="O50" s="103">
        <f>解答3!O49/解答3!O$49</f>
        <v>1</v>
      </c>
      <c r="P50" s="103">
        <f>解答3!P49/解答3!P$49</f>
        <v>1</v>
      </c>
      <c r="Q50" s="103">
        <f>解答3!Q49/解答3!Q$49</f>
        <v>1</v>
      </c>
      <c r="R50" s="103">
        <f>解答3!R49/解答3!R$49</f>
        <v>1</v>
      </c>
      <c r="S50" s="103">
        <f>解答3!S49/解答3!S$49</f>
        <v>1</v>
      </c>
      <c r="T50" s="103">
        <f>解答3!T49/解答3!T$49</f>
        <v>1</v>
      </c>
      <c r="U50" s="103">
        <f>解答3!U49/解答3!U$49</f>
        <v>1</v>
      </c>
      <c r="V50" s="103">
        <f>解答3!V49/解答3!V$49</f>
        <v>1</v>
      </c>
      <c r="W50" s="103">
        <f>解答3!W49/解答3!W$49</f>
        <v>1</v>
      </c>
      <c r="X50" s="103">
        <f>解答3!X49/解答3!X$49</f>
        <v>1</v>
      </c>
      <c r="Y50" s="103">
        <f>解答3!Y49/解答3!Y$49</f>
        <v>1</v>
      </c>
      <c r="Z50" s="103">
        <f>解答3!Z49/解答3!Z$49</f>
        <v>1</v>
      </c>
      <c r="AA50" s="103">
        <f>解答3!AA49/解答3!AA$49</f>
        <v>1</v>
      </c>
      <c r="AB50" s="103">
        <f>解答3!AB49/解答3!AB$49</f>
        <v>1</v>
      </c>
      <c r="AC50" s="103">
        <f>解答3!AC49/解答3!AC$49</f>
        <v>1</v>
      </c>
      <c r="AD50" s="103">
        <f>解答3!AD49/解答3!AD$49</f>
        <v>1</v>
      </c>
      <c r="AE50" s="103">
        <f>解答3!AE49/解答3!AE$49</f>
        <v>1</v>
      </c>
      <c r="AF50" s="103">
        <f>解答3!AF49/解答3!AF$49</f>
        <v>1</v>
      </c>
      <c r="AG50" s="103">
        <f>解答3!AG49/解答3!AG$49</f>
        <v>1</v>
      </c>
      <c r="AH50" s="103">
        <f>解答3!AH49/解答3!AH$49</f>
        <v>1</v>
      </c>
      <c r="AI50" s="103">
        <f>解答3!AI49/解答3!AI$49</f>
        <v>1</v>
      </c>
      <c r="AJ50" s="103">
        <f>解答3!AJ49/解答3!AJ$49</f>
        <v>1</v>
      </c>
      <c r="AK50" s="103">
        <f>解答3!AK49/解答3!AK$49</f>
        <v>1</v>
      </c>
      <c r="AL50" s="103">
        <f>解答3!AL49/解答3!AL$49</f>
        <v>1</v>
      </c>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row>
    <row r="51" spans="1:138" ht="30" customHeight="1">
      <c r="A51" s="2"/>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row>
    <row r="52" spans="1:138" s="104" customFormat="1" ht="30" customHeight="1">
      <c r="B52" s="104" t="s">
        <v>185</v>
      </c>
      <c r="C52" s="126">
        <f>C44</f>
        <v>0.15032570236524878</v>
      </c>
      <c r="D52" s="126">
        <f>D44</f>
        <v>0.21650351277797039</v>
      </c>
      <c r="E52" s="126">
        <f>E44+E45</f>
        <v>0.52380242626430296</v>
      </c>
      <c r="F52" s="126">
        <f t="shared" ref="F52:AL52" si="0">F44</f>
        <v>0.15995591732801132</v>
      </c>
      <c r="G52" s="126">
        <f t="shared" si="0"/>
        <v>0.11362312281056249</v>
      </c>
      <c r="H52" s="126">
        <f t="shared" si="0"/>
        <v>0.23687163713227782</v>
      </c>
      <c r="I52" s="126">
        <f t="shared" si="0"/>
        <v>0.20577234280321893</v>
      </c>
      <c r="J52" s="126">
        <f t="shared" si="0"/>
        <v>9.559453429981539E-2</v>
      </c>
      <c r="K52" s="126">
        <f t="shared" si="0"/>
        <v>1.2500912740092426E-2</v>
      </c>
      <c r="L52" s="126">
        <f t="shared" si="0"/>
        <v>0.19098787731517727</v>
      </c>
      <c r="M52" s="126">
        <f t="shared" si="0"/>
        <v>8.6685996109713809E-2</v>
      </c>
      <c r="N52" s="126">
        <f t="shared" si="0"/>
        <v>0.1050286482564161</v>
      </c>
      <c r="O52" s="126">
        <f t="shared" si="0"/>
        <v>0.31625538788057145</v>
      </c>
      <c r="P52" s="126">
        <f t="shared" si="0"/>
        <v>0.19357969781416914</v>
      </c>
      <c r="Q52" s="126">
        <f t="shared" si="0"/>
        <v>0.20807850143522194</v>
      </c>
      <c r="R52" s="126">
        <f t="shared" si="0"/>
        <v>0.1585492755345817</v>
      </c>
      <c r="S52" s="126">
        <f t="shared" si="0"/>
        <v>0.15005094845846928</v>
      </c>
      <c r="T52" s="126">
        <f t="shared" si="0"/>
        <v>0.11638871115149681</v>
      </c>
      <c r="U52" s="126">
        <f t="shared" si="0"/>
        <v>0.25754763643259648</v>
      </c>
      <c r="V52" s="126">
        <f t="shared" si="0"/>
        <v>0.2319355105651584</v>
      </c>
      <c r="W52" s="126">
        <f t="shared" si="0"/>
        <v>0.35785642246234178</v>
      </c>
      <c r="X52" s="126">
        <f t="shared" si="0"/>
        <v>6.3147139533369492E-2</v>
      </c>
      <c r="Y52" s="126">
        <f t="shared" si="0"/>
        <v>0.34112129911390637</v>
      </c>
      <c r="Z52" s="126">
        <f t="shared" si="0"/>
        <v>0.42067839733067569</v>
      </c>
      <c r="AA52" s="126">
        <f t="shared" si="0"/>
        <v>0.29441563060258163</v>
      </c>
      <c r="AB52" s="126">
        <f t="shared" si="0"/>
        <v>3.2115741821989625E-2</v>
      </c>
      <c r="AC52" s="126">
        <f t="shared" si="0"/>
        <v>0.2593744578883363</v>
      </c>
      <c r="AD52" s="126">
        <f t="shared" si="0"/>
        <v>0.28864763107361313</v>
      </c>
      <c r="AE52" s="126">
        <f t="shared" si="0"/>
        <v>0.49596668518965781</v>
      </c>
      <c r="AF52" s="126">
        <f t="shared" si="0"/>
        <v>0.54564910733857308</v>
      </c>
      <c r="AG52" s="126">
        <f t="shared" si="0"/>
        <v>0.46830334265742979</v>
      </c>
      <c r="AH52" s="126">
        <f t="shared" si="0"/>
        <v>0.5342598532445636</v>
      </c>
      <c r="AI52" s="126">
        <f t="shared" si="0"/>
        <v>0.36358804847500342</v>
      </c>
      <c r="AJ52" s="126">
        <f t="shared" si="0"/>
        <v>0.28970960301550347</v>
      </c>
      <c r="AK52" s="126">
        <f t="shared" si="0"/>
        <v>0</v>
      </c>
      <c r="AL52" s="126">
        <f t="shared" si="0"/>
        <v>2.6905869150324082E-2</v>
      </c>
      <c r="AM52" s="114"/>
      <c r="AN52" s="114"/>
      <c r="AO52" s="114"/>
      <c r="AP52" s="114"/>
      <c r="AQ52" s="114"/>
      <c r="AR52" s="114"/>
      <c r="AS52" s="114"/>
      <c r="AT52" s="114"/>
      <c r="AU52" s="114"/>
      <c r="AV52" s="114"/>
      <c r="AW52" s="114"/>
      <c r="AX52" s="114"/>
      <c r="AY52" s="114"/>
      <c r="AZ52" s="114"/>
      <c r="BA52" s="114"/>
      <c r="BB52" s="114"/>
      <c r="BC52" s="114"/>
      <c r="BD52" s="114"/>
      <c r="BE52" s="114"/>
      <c r="BF52" s="114"/>
      <c r="BG52" s="114"/>
      <c r="BH52" s="114"/>
      <c r="BI52" s="114"/>
      <c r="BJ52" s="114"/>
      <c r="BK52" s="114"/>
      <c r="BL52" s="114"/>
      <c r="BM52" s="114"/>
      <c r="BN52" s="114"/>
      <c r="BO52" s="114"/>
      <c r="BP52" s="114"/>
      <c r="BQ52" s="114"/>
      <c r="BR52" s="114"/>
      <c r="BS52" s="114"/>
      <c r="BT52" s="114"/>
      <c r="BU52" s="114"/>
      <c r="BV52" s="114"/>
      <c r="BW52" s="114"/>
      <c r="BX52" s="114"/>
      <c r="BY52" s="114"/>
      <c r="BZ52" s="114"/>
      <c r="CA52" s="114"/>
      <c r="CB52" s="114"/>
      <c r="CC52" s="114"/>
      <c r="CD52" s="114"/>
      <c r="CE52" s="114"/>
      <c r="CF52" s="114"/>
      <c r="CG52" s="114"/>
      <c r="CH52" s="114"/>
      <c r="CI52" s="114"/>
      <c r="CJ52" s="114"/>
      <c r="CK52" s="114"/>
      <c r="CL52" s="114"/>
      <c r="CM52" s="114"/>
      <c r="CN52" s="114"/>
      <c r="CO52" s="114"/>
      <c r="CP52" s="114"/>
      <c r="CQ52" s="114"/>
      <c r="CR52" s="114"/>
      <c r="CS52" s="114"/>
      <c r="CT52" s="114"/>
      <c r="CU52" s="114"/>
      <c r="CV52" s="114"/>
      <c r="CW52" s="114"/>
      <c r="CX52" s="114"/>
      <c r="CY52" s="114"/>
      <c r="CZ52" s="114"/>
      <c r="DA52" s="114"/>
      <c r="DB52" s="114"/>
      <c r="DC52" s="114"/>
      <c r="DD52" s="114"/>
      <c r="DE52" s="114"/>
      <c r="DF52" s="114"/>
      <c r="DG52" s="114"/>
      <c r="DH52" s="114"/>
      <c r="DI52" s="114"/>
      <c r="DJ52" s="114"/>
      <c r="DK52" s="114"/>
      <c r="DL52" s="114"/>
      <c r="DM52" s="114"/>
      <c r="DN52" s="114"/>
      <c r="DO52" s="114"/>
      <c r="DP52" s="114"/>
      <c r="DQ52" s="114"/>
      <c r="DR52" s="114"/>
      <c r="DS52" s="114"/>
      <c r="DT52" s="114"/>
      <c r="DU52" s="114"/>
      <c r="DV52" s="114"/>
      <c r="DW52" s="114"/>
      <c r="DX52" s="114"/>
      <c r="DY52" s="114"/>
      <c r="DZ52" s="114"/>
      <c r="EA52" s="114"/>
      <c r="EB52" s="114"/>
      <c r="EC52" s="114"/>
      <c r="ED52" s="114"/>
      <c r="EE52" s="114"/>
      <c r="EF52" s="114"/>
      <c r="EG52" s="114"/>
      <c r="EH52" s="114"/>
    </row>
    <row r="53" spans="1:138" s="104" customFormat="1" ht="30" customHeight="1">
      <c r="B53" s="104" t="s">
        <v>186</v>
      </c>
      <c r="C53" s="126">
        <f t="shared" ref="C53:AL53" si="1">C44+C45+C47</f>
        <v>0.50049253218191725</v>
      </c>
      <c r="D53" s="126">
        <f t="shared" si="1"/>
        <v>0.41008073691609631</v>
      </c>
      <c r="E53" s="126">
        <f t="shared" si="1"/>
        <v>0.56640013502866882</v>
      </c>
      <c r="F53" s="126">
        <f t="shared" si="1"/>
        <v>0.28621479412004541</v>
      </c>
      <c r="G53" s="126">
        <f t="shared" si="1"/>
        <v>0.34908080070229164</v>
      </c>
      <c r="H53" s="126">
        <f t="shared" si="1"/>
        <v>0.29727626882598301</v>
      </c>
      <c r="I53" s="126">
        <f t="shared" si="1"/>
        <v>0.30337553474569739</v>
      </c>
      <c r="J53" s="126">
        <f t="shared" si="1"/>
        <v>0.1856787920961038</v>
      </c>
      <c r="K53" s="126">
        <f t="shared" si="1"/>
        <v>0.29039154085746705</v>
      </c>
      <c r="L53" s="126">
        <f t="shared" si="1"/>
        <v>0.34161598762911616</v>
      </c>
      <c r="M53" s="126">
        <f t="shared" si="1"/>
        <v>0.16053201494137984</v>
      </c>
      <c r="N53" s="126">
        <f t="shared" si="1"/>
        <v>0.17412384157157965</v>
      </c>
      <c r="O53" s="126">
        <f t="shared" si="1"/>
        <v>0.3807168821980596</v>
      </c>
      <c r="P53" s="126">
        <f t="shared" si="1"/>
        <v>0.27235929935236836</v>
      </c>
      <c r="Q53" s="126">
        <f t="shared" si="1"/>
        <v>0.25260734169663063</v>
      </c>
      <c r="R53" s="126">
        <f t="shared" si="1"/>
        <v>0.19215199035239469</v>
      </c>
      <c r="S53" s="126">
        <f t="shared" si="1"/>
        <v>0.208002813070363</v>
      </c>
      <c r="T53" s="126">
        <f t="shared" si="1"/>
        <v>0.14956925672562382</v>
      </c>
      <c r="U53" s="126">
        <f t="shared" si="1"/>
        <v>0.32994502099452239</v>
      </c>
      <c r="V53" s="126">
        <f t="shared" si="1"/>
        <v>0.31172201467999339</v>
      </c>
      <c r="W53" s="126">
        <f t="shared" si="1"/>
        <v>0.40268248896903619</v>
      </c>
      <c r="X53" s="126">
        <f t="shared" si="1"/>
        <v>0.22103540969923804</v>
      </c>
      <c r="Y53" s="126">
        <f t="shared" si="1"/>
        <v>0.52359794389115388</v>
      </c>
      <c r="Z53" s="126">
        <f t="shared" si="1"/>
        <v>0.60408667903544544</v>
      </c>
      <c r="AA53" s="126">
        <f t="shared" si="1"/>
        <v>0.53009491447061163</v>
      </c>
      <c r="AB53" s="126">
        <f t="shared" si="1"/>
        <v>0.5473881421327963</v>
      </c>
      <c r="AC53" s="126">
        <f t="shared" si="1"/>
        <v>0.37728067671169013</v>
      </c>
      <c r="AD53" s="126">
        <f t="shared" si="1"/>
        <v>0.43725678890815678</v>
      </c>
      <c r="AE53" s="126">
        <f t="shared" si="1"/>
        <v>0.50237313792151428</v>
      </c>
      <c r="AF53" s="126">
        <f t="shared" si="1"/>
        <v>0.55889914555493636</v>
      </c>
      <c r="AG53" s="126">
        <f t="shared" si="1"/>
        <v>0.54233149788592827</v>
      </c>
      <c r="AH53" s="126">
        <f t="shared" si="1"/>
        <v>0.57209544147650615</v>
      </c>
      <c r="AI53" s="126">
        <f t="shared" si="1"/>
        <v>0.50176374864650086</v>
      </c>
      <c r="AJ53" s="126">
        <f t="shared" si="1"/>
        <v>0.48515742784974192</v>
      </c>
      <c r="AK53" s="126">
        <f t="shared" si="1"/>
        <v>7.9489216247834103E-16</v>
      </c>
      <c r="AL53" s="126">
        <f t="shared" si="1"/>
        <v>-0.29952898352899132</v>
      </c>
      <c r="AM53" s="114"/>
      <c r="AN53" s="114"/>
      <c r="AO53" s="114"/>
      <c r="AP53" s="114"/>
      <c r="AQ53" s="114"/>
      <c r="AR53" s="114"/>
      <c r="AS53" s="114"/>
      <c r="AT53" s="114"/>
      <c r="AU53" s="114"/>
      <c r="AV53" s="114"/>
      <c r="AW53" s="114"/>
      <c r="AX53" s="114"/>
      <c r="AY53" s="114"/>
      <c r="AZ53" s="114"/>
      <c r="BA53" s="114"/>
      <c r="BB53" s="114"/>
      <c r="BC53" s="114"/>
      <c r="BD53" s="114"/>
      <c r="BE53" s="114"/>
      <c r="BF53" s="114"/>
      <c r="BG53" s="114"/>
      <c r="BH53" s="114"/>
      <c r="BI53" s="114"/>
      <c r="BJ53" s="114"/>
      <c r="BK53" s="114"/>
      <c r="BL53" s="114"/>
      <c r="BM53" s="114"/>
      <c r="BN53" s="114"/>
      <c r="BO53" s="114"/>
      <c r="BP53" s="114"/>
      <c r="BQ53" s="114"/>
      <c r="BR53" s="114"/>
      <c r="BS53" s="114"/>
      <c r="BT53" s="114"/>
      <c r="BU53" s="114"/>
      <c r="BV53" s="114"/>
      <c r="BW53" s="114"/>
      <c r="BX53" s="114"/>
      <c r="BY53" s="114"/>
      <c r="BZ53" s="114"/>
      <c r="CA53" s="114"/>
      <c r="CB53" s="114"/>
      <c r="CC53" s="114"/>
      <c r="CD53" s="114"/>
      <c r="CE53" s="114"/>
      <c r="CF53" s="114"/>
      <c r="CG53" s="114"/>
      <c r="CH53" s="114"/>
      <c r="CI53" s="114"/>
      <c r="CJ53" s="114"/>
      <c r="CK53" s="114"/>
      <c r="CL53" s="114"/>
      <c r="CM53" s="114"/>
      <c r="CN53" s="114"/>
      <c r="CO53" s="114"/>
      <c r="CP53" s="114"/>
      <c r="CQ53" s="114"/>
      <c r="CR53" s="114"/>
      <c r="CS53" s="114"/>
      <c r="CT53" s="114"/>
      <c r="CU53" s="114"/>
      <c r="CV53" s="114"/>
      <c r="CW53" s="114"/>
      <c r="CX53" s="114"/>
      <c r="CY53" s="114"/>
      <c r="CZ53" s="114"/>
      <c r="DA53" s="114"/>
      <c r="DB53" s="114"/>
      <c r="DC53" s="114"/>
      <c r="DD53" s="114"/>
      <c r="DE53" s="114"/>
      <c r="DF53" s="114"/>
      <c r="DG53" s="114"/>
      <c r="DH53" s="114"/>
      <c r="DI53" s="114"/>
      <c r="DJ53" s="114"/>
      <c r="DK53" s="114"/>
      <c r="DL53" s="114"/>
      <c r="DM53" s="114"/>
      <c r="DN53" s="114"/>
      <c r="DO53" s="114"/>
      <c r="DP53" s="114"/>
      <c r="DQ53" s="114"/>
      <c r="DR53" s="114"/>
      <c r="DS53" s="114"/>
      <c r="DT53" s="114"/>
      <c r="DU53" s="114"/>
      <c r="DV53" s="114"/>
      <c r="DW53" s="114"/>
      <c r="DX53" s="114"/>
      <c r="DY53" s="114"/>
      <c r="DZ53" s="114"/>
      <c r="EA53" s="114"/>
      <c r="EB53" s="114"/>
      <c r="EC53" s="114"/>
      <c r="ED53" s="114"/>
      <c r="EE53" s="114"/>
      <c r="EF53" s="114"/>
      <c r="EG53" s="114"/>
      <c r="EH53" s="114"/>
    </row>
    <row r="54" spans="1:138" ht="30" customHeight="1">
      <c r="A54" s="2"/>
      <c r="C54" s="4"/>
      <c r="AD54" s="18"/>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row>
    <row r="55" spans="1:138" ht="21" customHeight="1">
      <c r="A55" s="6"/>
      <c r="B55" s="7"/>
      <c r="C55" s="8"/>
      <c r="D55" s="105"/>
      <c r="E55" s="105"/>
      <c r="F55" s="8" t="s">
        <v>1</v>
      </c>
      <c r="G55" s="8" t="s">
        <v>2</v>
      </c>
      <c r="H55" s="8" t="s">
        <v>3</v>
      </c>
      <c r="I55" s="8" t="s">
        <v>4</v>
      </c>
      <c r="J55" s="8" t="s">
        <v>5</v>
      </c>
      <c r="K55" s="8" t="s">
        <v>6</v>
      </c>
      <c r="L55" s="8" t="s">
        <v>7</v>
      </c>
      <c r="M55" s="8" t="s">
        <v>8</v>
      </c>
      <c r="N55" s="8" t="s">
        <v>9</v>
      </c>
      <c r="O55" s="8" t="s">
        <v>10</v>
      </c>
      <c r="P55" s="8" t="s">
        <v>11</v>
      </c>
      <c r="Q55" s="8" t="s">
        <v>12</v>
      </c>
      <c r="R55" s="8" t="s">
        <v>13</v>
      </c>
      <c r="S55" s="8" t="s">
        <v>14</v>
      </c>
      <c r="T55" s="8" t="s">
        <v>15</v>
      </c>
      <c r="U55" s="8" t="s">
        <v>16</v>
      </c>
      <c r="V55" s="8" t="s">
        <v>17</v>
      </c>
      <c r="W55" s="8" t="s">
        <v>18</v>
      </c>
      <c r="X55" s="8" t="s">
        <v>19</v>
      </c>
      <c r="Y55" s="8" t="s">
        <v>20</v>
      </c>
      <c r="Z55" s="8" t="s">
        <v>21</v>
      </c>
      <c r="AA55" s="8" t="s">
        <v>22</v>
      </c>
      <c r="AB55" s="8" t="s">
        <v>23</v>
      </c>
      <c r="AC55" s="8" t="s">
        <v>24</v>
      </c>
      <c r="AD55" s="8" t="s">
        <v>25</v>
      </c>
      <c r="AE55" s="8" t="s">
        <v>26</v>
      </c>
      <c r="AF55" s="8" t="s">
        <v>27</v>
      </c>
      <c r="AG55" s="8" t="s">
        <v>28</v>
      </c>
      <c r="AH55" s="8" t="s">
        <v>29</v>
      </c>
      <c r="AI55" s="8" t="s">
        <v>30</v>
      </c>
      <c r="AJ55" s="8" t="s">
        <v>31</v>
      </c>
      <c r="AK55" s="8" t="s">
        <v>32</v>
      </c>
      <c r="AL55" s="9" t="s">
        <v>33</v>
      </c>
    </row>
    <row r="56" spans="1:138" s="15" customFormat="1" ht="44.25" customHeight="1">
      <c r="A56" s="10"/>
      <c r="B56" s="128" t="s">
        <v>187</v>
      </c>
      <c r="C56" s="12" t="s">
        <v>50</v>
      </c>
      <c r="D56" s="106" t="s">
        <v>180</v>
      </c>
      <c r="E56" s="106" t="s">
        <v>179</v>
      </c>
      <c r="F56" s="12" t="s">
        <v>52</v>
      </c>
      <c r="G56" s="12" t="s">
        <v>53</v>
      </c>
      <c r="H56" s="12" t="s">
        <v>54</v>
      </c>
      <c r="I56" s="12" t="s">
        <v>55</v>
      </c>
      <c r="J56" s="12" t="s">
        <v>56</v>
      </c>
      <c r="K56" s="12" t="s">
        <v>57</v>
      </c>
      <c r="L56" s="12" t="s">
        <v>58</v>
      </c>
      <c r="M56" s="12" t="s">
        <v>59</v>
      </c>
      <c r="N56" s="12" t="s">
        <v>60</v>
      </c>
      <c r="O56" s="12" t="s">
        <v>61</v>
      </c>
      <c r="P56" s="12" t="s">
        <v>62</v>
      </c>
      <c r="Q56" s="12" t="s">
        <v>63</v>
      </c>
      <c r="R56" s="12" t="s">
        <v>64</v>
      </c>
      <c r="S56" s="12" t="s">
        <v>65</v>
      </c>
      <c r="T56" s="12" t="s">
        <v>66</v>
      </c>
      <c r="U56" s="12" t="s">
        <v>67</v>
      </c>
      <c r="V56" s="12" t="s">
        <v>68</v>
      </c>
      <c r="W56" s="12" t="s">
        <v>69</v>
      </c>
      <c r="X56" s="12" t="s">
        <v>70</v>
      </c>
      <c r="Y56" s="12" t="s">
        <v>71</v>
      </c>
      <c r="Z56" s="12" t="s">
        <v>72</v>
      </c>
      <c r="AA56" s="12" t="s">
        <v>73</v>
      </c>
      <c r="AB56" s="12" t="s">
        <v>74</v>
      </c>
      <c r="AC56" s="12" t="s">
        <v>75</v>
      </c>
      <c r="AD56" s="12" t="s">
        <v>76</v>
      </c>
      <c r="AE56" s="12" t="s">
        <v>77</v>
      </c>
      <c r="AF56" s="12" t="s">
        <v>78</v>
      </c>
      <c r="AG56" s="12" t="s">
        <v>79</v>
      </c>
      <c r="AH56" s="12" t="s">
        <v>80</v>
      </c>
      <c r="AI56" s="12" t="s">
        <v>81</v>
      </c>
      <c r="AJ56" s="12" t="s">
        <v>82</v>
      </c>
      <c r="AK56" s="12" t="s">
        <v>83</v>
      </c>
      <c r="AL56" s="11" t="s">
        <v>84</v>
      </c>
    </row>
    <row r="57" spans="1:138" ht="24.75" customHeight="1">
      <c r="A57" s="16"/>
      <c r="B57" s="17" t="s">
        <v>89</v>
      </c>
      <c r="C57" s="102">
        <v>7.444719312561883E-2</v>
      </c>
      <c r="D57" s="102">
        <v>1.7402264069675916E-5</v>
      </c>
      <c r="E57" s="102">
        <v>0</v>
      </c>
      <c r="F57" s="102">
        <v>1.0073674506590874E-5</v>
      </c>
      <c r="G57" s="102">
        <v>0.19885063629402147</v>
      </c>
      <c r="H57" s="102">
        <v>1.7676225510848506E-2</v>
      </c>
      <c r="I57" s="102">
        <v>3.4810429582268244E-3</v>
      </c>
      <c r="J57" s="102">
        <v>8.7950225037290394E-4</v>
      </c>
      <c r="K57" s="102">
        <v>1.2222774945137811E-5</v>
      </c>
      <c r="L57" s="102">
        <v>2.9796531197345138E-5</v>
      </c>
      <c r="M57" s="102">
        <v>6.2537805673618775E-8</v>
      </c>
      <c r="N57" s="102">
        <v>5.6400128282720047E-5</v>
      </c>
      <c r="O57" s="102">
        <v>0</v>
      </c>
      <c r="P57" s="102">
        <v>0</v>
      </c>
      <c r="Q57" s="102">
        <v>0</v>
      </c>
      <c r="R57" s="102">
        <v>0</v>
      </c>
      <c r="S57" s="102">
        <v>0</v>
      </c>
      <c r="T57" s="102">
        <v>2.6825633374395669E-7</v>
      </c>
      <c r="U57" s="102">
        <v>0</v>
      </c>
      <c r="V57" s="102">
        <v>3.3510828743244232E-3</v>
      </c>
      <c r="W57" s="102">
        <v>1.1701509421675757E-3</v>
      </c>
      <c r="X57" s="102">
        <v>0</v>
      </c>
      <c r="Y57" s="102">
        <v>0</v>
      </c>
      <c r="Z57" s="102">
        <v>1.376650687158105E-4</v>
      </c>
      <c r="AA57" s="102">
        <v>0</v>
      </c>
      <c r="AB57" s="102">
        <v>1.1401692080384214E-6</v>
      </c>
      <c r="AC57" s="102">
        <v>0</v>
      </c>
      <c r="AD57" s="102">
        <v>0</v>
      </c>
      <c r="AE57" s="102">
        <v>2.9064291984800048E-5</v>
      </c>
      <c r="AF57" s="102">
        <v>1.0568241183041814E-3</v>
      </c>
      <c r="AG57" s="102">
        <v>3.2301235319863357E-3</v>
      </c>
      <c r="AH57" s="102">
        <v>1.8240722961676277E-3</v>
      </c>
      <c r="AI57" s="102">
        <v>8.8414502753870857E-6</v>
      </c>
      <c r="AJ57" s="102">
        <v>1.4030214402009996E-2</v>
      </c>
      <c r="AK57" s="102">
        <v>0</v>
      </c>
      <c r="AL57" s="102">
        <v>0</v>
      </c>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row>
    <row r="58" spans="1:138" s="104" customFormat="1" ht="24.75" customHeight="1">
      <c r="A58" s="115"/>
      <c r="B58" s="116" t="s">
        <v>181</v>
      </c>
      <c r="C58" s="102">
        <v>0</v>
      </c>
      <c r="D58" s="102">
        <v>1.9448406851390525E-2</v>
      </c>
      <c r="E58" s="102">
        <v>0.10846045162733758</v>
      </c>
      <c r="F58" s="102">
        <v>0</v>
      </c>
      <c r="G58" s="102">
        <v>1.5018062229912364E-2</v>
      </c>
      <c r="H58" s="102">
        <v>7.3354638655884192E-7</v>
      </c>
      <c r="I58" s="102">
        <v>0</v>
      </c>
      <c r="J58" s="102">
        <v>1.5843502893152608E-5</v>
      </c>
      <c r="K58" s="102">
        <v>0</v>
      </c>
      <c r="L58" s="102">
        <v>0</v>
      </c>
      <c r="M58" s="102">
        <v>0</v>
      </c>
      <c r="N58" s="102">
        <v>0</v>
      </c>
      <c r="O58" s="102">
        <v>0</v>
      </c>
      <c r="P58" s="102">
        <v>0</v>
      </c>
      <c r="Q58" s="102">
        <v>0</v>
      </c>
      <c r="R58" s="102">
        <v>0</v>
      </c>
      <c r="S58" s="102">
        <v>0</v>
      </c>
      <c r="T58" s="102">
        <v>0</v>
      </c>
      <c r="U58" s="102">
        <v>0</v>
      </c>
      <c r="V58" s="102">
        <v>8.2002953126579796E-4</v>
      </c>
      <c r="W58" s="102">
        <v>0</v>
      </c>
      <c r="X58" s="102">
        <v>0</v>
      </c>
      <c r="Y58" s="102">
        <v>0</v>
      </c>
      <c r="Z58" s="102">
        <v>0</v>
      </c>
      <c r="AA58" s="102">
        <v>0</v>
      </c>
      <c r="AB58" s="102">
        <v>0</v>
      </c>
      <c r="AC58" s="102">
        <v>0</v>
      </c>
      <c r="AD58" s="102">
        <v>0</v>
      </c>
      <c r="AE58" s="102">
        <v>5.7023848444185633E-6</v>
      </c>
      <c r="AF58" s="102">
        <v>0</v>
      </c>
      <c r="AG58" s="102">
        <v>1.1268157048063142E-3</v>
      </c>
      <c r="AH58" s="102">
        <v>0</v>
      </c>
      <c r="AI58" s="102">
        <v>0</v>
      </c>
      <c r="AJ58" s="102">
        <v>5.6617056352358331E-3</v>
      </c>
      <c r="AK58" s="102">
        <v>0</v>
      </c>
      <c r="AL58" s="102">
        <v>0</v>
      </c>
      <c r="AM58" s="114"/>
      <c r="AN58" s="114"/>
      <c r="AO58" s="114"/>
      <c r="AP58" s="114"/>
      <c r="AQ58" s="114"/>
      <c r="AR58" s="114"/>
      <c r="AS58" s="114"/>
      <c r="AT58" s="114"/>
      <c r="AU58" s="114"/>
      <c r="AV58" s="114"/>
      <c r="AW58" s="114"/>
      <c r="AX58" s="114"/>
      <c r="AY58" s="114"/>
      <c r="AZ58" s="114"/>
      <c r="BA58" s="114"/>
      <c r="BB58" s="114"/>
      <c r="BC58" s="114"/>
      <c r="BD58" s="114"/>
      <c r="BE58" s="114"/>
      <c r="BF58" s="114"/>
      <c r="BG58" s="114"/>
      <c r="BH58" s="114"/>
      <c r="BI58" s="114"/>
      <c r="BJ58" s="114"/>
      <c r="BK58" s="114"/>
      <c r="BL58" s="114"/>
      <c r="BM58" s="114"/>
      <c r="BN58" s="114"/>
      <c r="BO58" s="114"/>
      <c r="BP58" s="114"/>
      <c r="BQ58" s="114"/>
      <c r="BR58" s="114"/>
      <c r="BS58" s="114"/>
      <c r="BT58" s="114"/>
      <c r="BU58" s="114"/>
      <c r="BV58" s="114"/>
      <c r="BW58" s="114"/>
      <c r="BX58" s="114"/>
      <c r="BY58" s="114"/>
      <c r="BZ58" s="114"/>
      <c r="CA58" s="114"/>
      <c r="CB58" s="114"/>
      <c r="CC58" s="114"/>
      <c r="CD58" s="114"/>
      <c r="CE58" s="114"/>
      <c r="CF58" s="114"/>
      <c r="CG58" s="114"/>
      <c r="CH58" s="114"/>
      <c r="CI58" s="114"/>
      <c r="CJ58" s="114"/>
      <c r="CK58" s="114"/>
      <c r="CL58" s="114"/>
      <c r="CM58" s="114"/>
      <c r="CN58" s="114"/>
      <c r="CO58" s="114"/>
      <c r="CP58" s="114"/>
      <c r="CQ58" s="114"/>
      <c r="CR58" s="114"/>
      <c r="CS58" s="114"/>
      <c r="CT58" s="114"/>
      <c r="CU58" s="114"/>
      <c r="CV58" s="114"/>
      <c r="CW58" s="114"/>
      <c r="CX58" s="114"/>
      <c r="CY58" s="114"/>
      <c r="CZ58" s="114"/>
      <c r="DA58" s="114"/>
      <c r="DB58" s="114"/>
      <c r="DC58" s="114"/>
      <c r="DD58" s="114"/>
      <c r="DE58" s="114"/>
      <c r="DF58" s="114"/>
      <c r="DG58" s="114"/>
      <c r="DH58" s="114"/>
      <c r="DI58" s="114"/>
      <c r="DJ58" s="114"/>
      <c r="DK58" s="114"/>
      <c r="DL58" s="114"/>
      <c r="DM58" s="114"/>
      <c r="DN58" s="114"/>
      <c r="DO58" s="114"/>
      <c r="DP58" s="114"/>
      <c r="DQ58" s="114"/>
      <c r="DR58" s="114"/>
      <c r="DS58" s="114"/>
      <c r="DT58" s="114"/>
      <c r="DU58" s="114"/>
      <c r="DV58" s="114"/>
      <c r="DW58" s="114"/>
      <c r="DX58" s="114"/>
      <c r="DY58" s="114"/>
      <c r="DZ58" s="114"/>
      <c r="EA58" s="114"/>
      <c r="EB58" s="114"/>
      <c r="EC58" s="114"/>
      <c r="ED58" s="114"/>
    </row>
    <row r="59" spans="1:138" s="104" customFormat="1" ht="24.75" customHeight="1">
      <c r="A59" s="115"/>
      <c r="B59" s="116" t="s">
        <v>182</v>
      </c>
      <c r="C59" s="102">
        <v>0</v>
      </c>
      <c r="D59" s="102">
        <v>0</v>
      </c>
      <c r="E59" s="102">
        <v>0</v>
      </c>
      <c r="F59" s="102">
        <v>0</v>
      </c>
      <c r="G59" s="102">
        <v>9.1242784842599791E-7</v>
      </c>
      <c r="H59" s="102">
        <v>0</v>
      </c>
      <c r="I59" s="102">
        <v>0</v>
      </c>
      <c r="J59" s="102">
        <v>0</v>
      </c>
      <c r="K59" s="102">
        <v>0</v>
      </c>
      <c r="L59" s="102">
        <v>0</v>
      </c>
      <c r="M59" s="102">
        <v>0</v>
      </c>
      <c r="N59" s="102">
        <v>0</v>
      </c>
      <c r="O59" s="102">
        <v>0</v>
      </c>
      <c r="P59" s="102">
        <v>0</v>
      </c>
      <c r="Q59" s="102">
        <v>0</v>
      </c>
      <c r="R59" s="102">
        <v>0</v>
      </c>
      <c r="S59" s="102">
        <v>0</v>
      </c>
      <c r="T59" s="102">
        <v>0</v>
      </c>
      <c r="U59" s="102">
        <v>0</v>
      </c>
      <c r="V59" s="102">
        <v>0</v>
      </c>
      <c r="W59" s="102">
        <v>0</v>
      </c>
      <c r="X59" s="102">
        <v>0</v>
      </c>
      <c r="Y59" s="102">
        <v>0</v>
      </c>
      <c r="Z59" s="102">
        <v>0</v>
      </c>
      <c r="AA59" s="102">
        <v>0</v>
      </c>
      <c r="AB59" s="102">
        <v>0</v>
      </c>
      <c r="AC59" s="102">
        <v>0</v>
      </c>
      <c r="AD59" s="102">
        <v>0</v>
      </c>
      <c r="AE59" s="102">
        <v>0</v>
      </c>
      <c r="AF59" s="102">
        <v>0</v>
      </c>
      <c r="AG59" s="102">
        <v>0</v>
      </c>
      <c r="AH59" s="102">
        <v>0</v>
      </c>
      <c r="AI59" s="102">
        <v>0</v>
      </c>
      <c r="AJ59" s="102">
        <v>6.1251301132389915E-6</v>
      </c>
      <c r="AK59" s="102">
        <v>0</v>
      </c>
      <c r="AL59" s="102">
        <v>0</v>
      </c>
      <c r="AM59" s="114"/>
      <c r="AN59" s="114"/>
      <c r="AO59" s="114"/>
      <c r="AP59" s="114"/>
      <c r="AQ59" s="114"/>
      <c r="AR59" s="114"/>
      <c r="AS59" s="114"/>
      <c r="AT59" s="114"/>
      <c r="AU59" s="114"/>
      <c r="AV59" s="114"/>
      <c r="AW59" s="114"/>
      <c r="AX59" s="114"/>
      <c r="AY59" s="114"/>
      <c r="AZ59" s="114"/>
      <c r="BA59" s="114"/>
      <c r="BB59" s="114"/>
      <c r="BC59" s="114"/>
      <c r="BD59" s="114"/>
      <c r="BE59" s="114"/>
      <c r="BF59" s="114"/>
      <c r="BG59" s="114"/>
      <c r="BH59" s="114"/>
      <c r="BI59" s="114"/>
      <c r="BJ59" s="114"/>
      <c r="BK59" s="114"/>
      <c r="BL59" s="114"/>
      <c r="BM59" s="114"/>
      <c r="BN59" s="114"/>
      <c r="BO59" s="114"/>
      <c r="BP59" s="114"/>
      <c r="BQ59" s="114"/>
      <c r="BR59" s="114"/>
      <c r="BS59" s="114"/>
      <c r="BT59" s="114"/>
      <c r="BU59" s="114"/>
      <c r="BV59" s="114"/>
      <c r="BW59" s="114"/>
      <c r="BX59" s="114"/>
      <c r="BY59" s="114"/>
      <c r="BZ59" s="114"/>
      <c r="CA59" s="114"/>
      <c r="CB59" s="114"/>
      <c r="CC59" s="114"/>
      <c r="CD59" s="114"/>
      <c r="CE59" s="114"/>
      <c r="CF59" s="114"/>
      <c r="CG59" s="114"/>
      <c r="CH59" s="114"/>
      <c r="CI59" s="114"/>
      <c r="CJ59" s="114"/>
      <c r="CK59" s="114"/>
      <c r="CL59" s="114"/>
      <c r="CM59" s="114"/>
      <c r="CN59" s="114"/>
      <c r="CO59" s="114"/>
      <c r="CP59" s="114"/>
      <c r="CQ59" s="114"/>
      <c r="CR59" s="114"/>
      <c r="CS59" s="114"/>
      <c r="CT59" s="114"/>
      <c r="CU59" s="114"/>
      <c r="CV59" s="114"/>
      <c r="CW59" s="114"/>
      <c r="CX59" s="114"/>
      <c r="CY59" s="114"/>
      <c r="CZ59" s="114"/>
      <c r="DA59" s="114"/>
      <c r="DB59" s="114"/>
      <c r="DC59" s="114"/>
      <c r="DD59" s="114"/>
      <c r="DE59" s="114"/>
      <c r="DF59" s="114"/>
      <c r="DG59" s="114"/>
      <c r="DH59" s="114"/>
      <c r="DI59" s="114"/>
      <c r="DJ59" s="114"/>
      <c r="DK59" s="114"/>
      <c r="DL59" s="114"/>
      <c r="DM59" s="114"/>
      <c r="DN59" s="114"/>
      <c r="DO59" s="114"/>
      <c r="DP59" s="114"/>
      <c r="DQ59" s="114"/>
      <c r="DR59" s="114"/>
      <c r="DS59" s="114"/>
      <c r="DT59" s="114"/>
      <c r="DU59" s="114"/>
      <c r="DV59" s="114"/>
      <c r="DW59" s="114"/>
      <c r="DX59" s="114"/>
      <c r="DY59" s="114"/>
      <c r="DZ59" s="114"/>
      <c r="EA59" s="114"/>
      <c r="EB59" s="114"/>
      <c r="EC59" s="114"/>
      <c r="ED59" s="114"/>
    </row>
    <row r="60" spans="1:138" ht="24.75" customHeight="1">
      <c r="A60" s="16" t="s">
        <v>1</v>
      </c>
      <c r="B60" s="17" t="s">
        <v>52</v>
      </c>
      <c r="C60" s="102">
        <v>4.5830313938353802E-6</v>
      </c>
      <c r="D60" s="102">
        <v>0</v>
      </c>
      <c r="E60" s="102">
        <v>0</v>
      </c>
      <c r="F60" s="102">
        <v>0</v>
      </c>
      <c r="G60" s="102">
        <v>1.3725945443894114E-6</v>
      </c>
      <c r="H60" s="102">
        <v>9.0480375570846739E-6</v>
      </c>
      <c r="I60" s="102">
        <v>7.3804233252835832E-4</v>
      </c>
      <c r="J60" s="102">
        <v>2.7647569428598494E-3</v>
      </c>
      <c r="K60" s="102">
        <v>0.60390341176518036</v>
      </c>
      <c r="L60" s="102">
        <v>6.4567380488768297E-2</v>
      </c>
      <c r="M60" s="102">
        <v>3.7283405690549144E-2</v>
      </c>
      <c r="N60" s="102">
        <v>7.0658818316216773E-2</v>
      </c>
      <c r="O60" s="102">
        <v>6.7809674626083513E-5</v>
      </c>
      <c r="P60" s="102">
        <v>3.7718247152571223E-5</v>
      </c>
      <c r="Q60" s="102">
        <v>1.7639174653631179E-5</v>
      </c>
      <c r="R60" s="102">
        <v>5.590759998968438E-6</v>
      </c>
      <c r="S60" s="102">
        <v>1.2221130576352391E-5</v>
      </c>
      <c r="T60" s="102">
        <v>5.1964480632192614E-5</v>
      </c>
      <c r="U60" s="102">
        <v>5.8586221042634355E-6</v>
      </c>
      <c r="V60" s="102">
        <v>4.0029512632710525E-4</v>
      </c>
      <c r="W60" s="102">
        <v>6.1683383428600283E-3</v>
      </c>
      <c r="X60" s="102">
        <v>0.26741515353856066</v>
      </c>
      <c r="Y60" s="102">
        <v>3.0833081362507526E-5</v>
      </c>
      <c r="Z60" s="102">
        <v>0</v>
      </c>
      <c r="AA60" s="102">
        <v>0</v>
      </c>
      <c r="AB60" s="102">
        <v>0</v>
      </c>
      <c r="AC60" s="102">
        <v>1.8503085408650902E-6</v>
      </c>
      <c r="AD60" s="102">
        <v>0</v>
      </c>
      <c r="AE60" s="102">
        <v>6.9695814765115921E-6</v>
      </c>
      <c r="AF60" s="102">
        <v>1.9376751154475335E-4</v>
      </c>
      <c r="AG60" s="102">
        <v>7.9929425263712093E-6</v>
      </c>
      <c r="AH60" s="102">
        <v>0</v>
      </c>
      <c r="AI60" s="102">
        <v>4.5465760120177856E-6</v>
      </c>
      <c r="AJ60" s="102">
        <v>-6.3286708513406151E-6</v>
      </c>
      <c r="AK60" s="102">
        <v>0</v>
      </c>
      <c r="AL60" s="102">
        <v>3.3643992128061913E-4</v>
      </c>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row>
    <row r="61" spans="1:138" ht="24.75" customHeight="1">
      <c r="A61" s="16" t="s">
        <v>2</v>
      </c>
      <c r="B61" s="17" t="s">
        <v>53</v>
      </c>
      <c r="C61" s="102">
        <v>7.6700746112587315E-2</v>
      </c>
      <c r="D61" s="102">
        <v>4.4673347594372532E-2</v>
      </c>
      <c r="E61" s="102">
        <v>1.5173141053992615E-2</v>
      </c>
      <c r="F61" s="102">
        <v>0</v>
      </c>
      <c r="G61" s="102">
        <v>0.13560933514066337</v>
      </c>
      <c r="H61" s="102">
        <v>7.3428102481017657E-3</v>
      </c>
      <c r="I61" s="102">
        <v>1.0536423805150104E-3</v>
      </c>
      <c r="J61" s="102">
        <v>3.074555210196602E-3</v>
      </c>
      <c r="K61" s="102">
        <v>3.9902488139928686E-6</v>
      </c>
      <c r="L61" s="102">
        <v>1.0897196958101861E-4</v>
      </c>
      <c r="M61" s="102">
        <v>6.8791586240980783E-7</v>
      </c>
      <c r="N61" s="102">
        <v>0</v>
      </c>
      <c r="O61" s="102">
        <v>0</v>
      </c>
      <c r="P61" s="102">
        <v>0</v>
      </c>
      <c r="Q61" s="102">
        <v>0</v>
      </c>
      <c r="R61" s="102">
        <v>0</v>
      </c>
      <c r="S61" s="102">
        <v>0</v>
      </c>
      <c r="T61" s="102">
        <v>0</v>
      </c>
      <c r="U61" s="102">
        <v>0</v>
      </c>
      <c r="V61" s="102">
        <v>9.0286804362801391E-5</v>
      </c>
      <c r="W61" s="102">
        <v>0</v>
      </c>
      <c r="X61" s="102">
        <v>0</v>
      </c>
      <c r="Y61" s="102">
        <v>0</v>
      </c>
      <c r="Z61" s="102">
        <v>1.588871133816466E-4</v>
      </c>
      <c r="AA61" s="102">
        <v>0</v>
      </c>
      <c r="AB61" s="102">
        <v>0</v>
      </c>
      <c r="AC61" s="102">
        <v>0</v>
      </c>
      <c r="AD61" s="102">
        <v>2.8671913579812527E-8</v>
      </c>
      <c r="AE61" s="102">
        <v>1.5380192969262262E-4</v>
      </c>
      <c r="AF61" s="102">
        <v>1.2294044375986716E-3</v>
      </c>
      <c r="AG61" s="102">
        <v>1.3621776995219569E-2</v>
      </c>
      <c r="AH61" s="102">
        <v>1.3827507410929759E-3</v>
      </c>
      <c r="AI61" s="102">
        <v>7.0222710368078543E-6</v>
      </c>
      <c r="AJ61" s="102">
        <v>0.10511288150817395</v>
      </c>
      <c r="AK61" s="102">
        <v>0</v>
      </c>
      <c r="AL61" s="102">
        <v>2.5236774319881052E-3</v>
      </c>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row>
    <row r="62" spans="1:138" ht="24.75" customHeight="1">
      <c r="A62" s="16" t="s">
        <v>3</v>
      </c>
      <c r="B62" s="17" t="s">
        <v>54</v>
      </c>
      <c r="C62" s="102">
        <v>3.1774164115435728E-3</v>
      </c>
      <c r="D62" s="102">
        <v>2.200731596566112E-2</v>
      </c>
      <c r="E62" s="102">
        <v>0</v>
      </c>
      <c r="F62" s="102">
        <v>3.8112154936506938E-3</v>
      </c>
      <c r="G62" s="102">
        <v>1.302395606161233E-3</v>
      </c>
      <c r="H62" s="102">
        <v>0.27173085801605018</v>
      </c>
      <c r="I62" s="102">
        <v>5.3517293103303339E-3</v>
      </c>
      <c r="J62" s="102">
        <v>5.8584056604652119E-4</v>
      </c>
      <c r="K62" s="102">
        <v>8.1569951324822904E-5</v>
      </c>
      <c r="L62" s="102">
        <v>3.6090217003637098E-3</v>
      </c>
      <c r="M62" s="102">
        <v>4.1596063706709059E-4</v>
      </c>
      <c r="N62" s="102">
        <v>3.418275865272716E-3</v>
      </c>
      <c r="O62" s="102">
        <v>1.3000867513789497E-3</v>
      </c>
      <c r="P62" s="102">
        <v>1.1535059306437769E-3</v>
      </c>
      <c r="Q62" s="102">
        <v>2.6324192034397707E-3</v>
      </c>
      <c r="R62" s="102">
        <v>2.1450053798988816E-3</v>
      </c>
      <c r="S62" s="102">
        <v>4.7571231925384446E-3</v>
      </c>
      <c r="T62" s="102">
        <v>1.6658303762917769E-3</v>
      </c>
      <c r="U62" s="102">
        <v>1.5591416687950935E-3</v>
      </c>
      <c r="V62" s="102">
        <v>3.8258047838895829E-3</v>
      </c>
      <c r="W62" s="102">
        <v>3.0259774497181013E-3</v>
      </c>
      <c r="X62" s="102">
        <v>2.3615374940262059E-4</v>
      </c>
      <c r="Y62" s="102">
        <v>1.5104227356338175E-3</v>
      </c>
      <c r="Z62" s="102">
        <v>3.8548611614177687E-3</v>
      </c>
      <c r="AA62" s="102">
        <v>1.5269886479550058E-3</v>
      </c>
      <c r="AB62" s="102">
        <v>2.0636025498045651E-5</v>
      </c>
      <c r="AC62" s="102">
        <v>1.8575398243403226E-3</v>
      </c>
      <c r="AD62" s="102">
        <v>1.5488764185427179E-3</v>
      </c>
      <c r="AE62" s="102">
        <v>2.1148407597345485E-3</v>
      </c>
      <c r="AF62" s="102">
        <v>4.0358939738466618E-4</v>
      </c>
      <c r="AG62" s="102">
        <v>3.2425975137208261E-3</v>
      </c>
      <c r="AH62" s="102">
        <v>1.6725036393381527E-2</v>
      </c>
      <c r="AI62" s="102">
        <v>2.1296686070731668E-3</v>
      </c>
      <c r="AJ62" s="102">
        <v>3.180778808288516E-3</v>
      </c>
      <c r="AK62" s="102">
        <v>1.9507065777050959E-2</v>
      </c>
      <c r="AL62" s="102">
        <v>7.7862530396149744E-3</v>
      </c>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row>
    <row r="63" spans="1:138" ht="24.75" customHeight="1">
      <c r="A63" s="16" t="s">
        <v>4</v>
      </c>
      <c r="B63" s="17" t="s">
        <v>55</v>
      </c>
      <c r="C63" s="102">
        <v>2.1082932047710043E-2</v>
      </c>
      <c r="D63" s="102">
        <v>1.9302012715225508E-3</v>
      </c>
      <c r="E63" s="102">
        <v>0</v>
      </c>
      <c r="F63" s="102">
        <v>1.3848485979835734E-3</v>
      </c>
      <c r="G63" s="102">
        <v>1.5989131575739446E-2</v>
      </c>
      <c r="H63" s="102">
        <v>6.9981887107083453E-3</v>
      </c>
      <c r="I63" s="102">
        <v>0.28378361960120746</v>
      </c>
      <c r="J63" s="102">
        <v>2.2343359038508686E-2</v>
      </c>
      <c r="K63" s="102">
        <v>1.0874937325248352E-5</v>
      </c>
      <c r="L63" s="102">
        <v>1.8464445221795984E-2</v>
      </c>
      <c r="M63" s="102">
        <v>5.134017005477675E-4</v>
      </c>
      <c r="N63" s="102">
        <v>6.3876690270940912E-3</v>
      </c>
      <c r="O63" s="102">
        <v>4.8845437354251304E-3</v>
      </c>
      <c r="P63" s="102">
        <v>1.4651529685976714E-3</v>
      </c>
      <c r="Q63" s="102">
        <v>6.6067918318802807E-3</v>
      </c>
      <c r="R63" s="102">
        <v>5.3746555600434811E-3</v>
      </c>
      <c r="S63" s="102">
        <v>6.7828928171111171E-3</v>
      </c>
      <c r="T63" s="102">
        <v>1.2767473015718358E-3</v>
      </c>
      <c r="U63" s="102">
        <v>6.3222812138895648E-3</v>
      </c>
      <c r="V63" s="102">
        <v>3.2742040419695466E-2</v>
      </c>
      <c r="W63" s="102">
        <v>5.7154031083651025E-2</v>
      </c>
      <c r="X63" s="102">
        <v>1.9355194785352821E-3</v>
      </c>
      <c r="Y63" s="102">
        <v>3.2003332724216565E-3</v>
      </c>
      <c r="Z63" s="102">
        <v>7.7635817523871642E-3</v>
      </c>
      <c r="AA63" s="102">
        <v>4.6371831815753134E-3</v>
      </c>
      <c r="AB63" s="102">
        <v>5.2630688095657466E-4</v>
      </c>
      <c r="AC63" s="102">
        <v>7.8898410174229848E-3</v>
      </c>
      <c r="AD63" s="102">
        <v>7.4466979875871765E-3</v>
      </c>
      <c r="AE63" s="102">
        <v>1.719995938481863E-3</v>
      </c>
      <c r="AF63" s="102">
        <v>6.3448610950636707E-3</v>
      </c>
      <c r="AG63" s="102">
        <v>5.2635658046572909E-3</v>
      </c>
      <c r="AH63" s="102">
        <v>1.6650186247817673E-2</v>
      </c>
      <c r="AI63" s="102">
        <v>3.1966749417247256E-3</v>
      </c>
      <c r="AJ63" s="102">
        <v>5.6952573053568644E-3</v>
      </c>
      <c r="AK63" s="102">
        <v>0.44107789583537821</v>
      </c>
      <c r="AL63" s="102">
        <v>1.29999377523142E-2</v>
      </c>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row>
    <row r="64" spans="1:138" ht="24.75" customHeight="1">
      <c r="A64" s="16" t="s">
        <v>5</v>
      </c>
      <c r="B64" s="17" t="s">
        <v>56</v>
      </c>
      <c r="C64" s="102">
        <v>6.097364432884065E-2</v>
      </c>
      <c r="D64" s="102">
        <v>2.4240321514683041E-3</v>
      </c>
      <c r="E64" s="102">
        <v>4.6332622029569073E-2</v>
      </c>
      <c r="F64" s="102">
        <v>3.6963137515860648E-3</v>
      </c>
      <c r="G64" s="102">
        <v>8.488154418836262E-3</v>
      </c>
      <c r="H64" s="102">
        <v>7.1473650487787713E-2</v>
      </c>
      <c r="I64" s="102">
        <v>2.4968437338577867E-2</v>
      </c>
      <c r="J64" s="102">
        <v>0.30500506688970402</v>
      </c>
      <c r="K64" s="102">
        <v>1.42000727533726E-3</v>
      </c>
      <c r="L64" s="102">
        <v>3.1666809570243516E-2</v>
      </c>
      <c r="M64" s="102">
        <v>3.610971949481442E-3</v>
      </c>
      <c r="N64" s="102">
        <v>2.3651415609234346E-2</v>
      </c>
      <c r="O64" s="102">
        <v>9.2810472477300888E-3</v>
      </c>
      <c r="P64" s="102">
        <v>5.8155151531956491E-3</v>
      </c>
      <c r="Q64" s="102">
        <v>1.0695627984122914E-2</v>
      </c>
      <c r="R64" s="102">
        <v>6.8777211241235481E-3</v>
      </c>
      <c r="S64" s="102">
        <v>1.680797966057487E-2</v>
      </c>
      <c r="T64" s="102">
        <v>9.7936650673895002E-3</v>
      </c>
      <c r="U64" s="102">
        <v>4.2650698720103708E-3</v>
      </c>
      <c r="V64" s="102">
        <v>0.11752552525383392</v>
      </c>
      <c r="W64" s="102">
        <v>4.8090674867033471E-3</v>
      </c>
      <c r="X64" s="102">
        <v>1.6646198467000412E-3</v>
      </c>
      <c r="Y64" s="102">
        <v>1.4040860287695491E-2</v>
      </c>
      <c r="Z64" s="102">
        <v>9.9677201971090315E-6</v>
      </c>
      <c r="AA64" s="102">
        <v>2.5271013180346587E-5</v>
      </c>
      <c r="AB64" s="102">
        <v>1.6981736423730514E-5</v>
      </c>
      <c r="AC64" s="102">
        <v>4.1831942914119551E-4</v>
      </c>
      <c r="AD64" s="102">
        <v>7.3418408666355169E-4</v>
      </c>
      <c r="AE64" s="102">
        <v>6.0657936485101094E-4</v>
      </c>
      <c r="AF64" s="102">
        <v>8.6042664674239808E-3</v>
      </c>
      <c r="AG64" s="102">
        <v>0.13270544603276396</v>
      </c>
      <c r="AH64" s="102">
        <v>2.0063558182431503E-3</v>
      </c>
      <c r="AI64" s="102">
        <v>3.8301831676916019E-3</v>
      </c>
      <c r="AJ64" s="102">
        <v>7.1904451347842317E-3</v>
      </c>
      <c r="AK64" s="102">
        <v>2.197970890935556E-2</v>
      </c>
      <c r="AL64" s="102">
        <v>1.4916007206618719E-2</v>
      </c>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row>
    <row r="65" spans="1:134" ht="24.75" customHeight="1">
      <c r="A65" s="16" t="s">
        <v>6</v>
      </c>
      <c r="B65" s="17" t="s">
        <v>57</v>
      </c>
      <c r="C65" s="102">
        <v>8.9761562802992152E-3</v>
      </c>
      <c r="D65" s="102">
        <v>0.12655836421346264</v>
      </c>
      <c r="E65" s="102">
        <v>8.9901079654166299E-2</v>
      </c>
      <c r="F65" s="102">
        <v>1.4320883964378283E-2</v>
      </c>
      <c r="G65" s="102">
        <v>4.032356599762893E-3</v>
      </c>
      <c r="H65" s="102">
        <v>4.7306817190491254E-3</v>
      </c>
      <c r="I65" s="102">
        <v>2.6912329534032522E-3</v>
      </c>
      <c r="J65" s="102">
        <v>9.6945010206113846E-2</v>
      </c>
      <c r="K65" s="102">
        <v>3.4966268354710089E-2</v>
      </c>
      <c r="L65" s="102">
        <v>1.7254088878102213E-2</v>
      </c>
      <c r="M65" s="102">
        <v>2.5423744781960248E-2</v>
      </c>
      <c r="N65" s="102">
        <v>3.4695773767311907E-3</v>
      </c>
      <c r="O65" s="102">
        <v>2.7505610340903376E-3</v>
      </c>
      <c r="P65" s="102">
        <v>1.3975457098447787E-3</v>
      </c>
      <c r="Q65" s="102">
        <v>8.7159706774935116E-4</v>
      </c>
      <c r="R65" s="102">
        <v>4.5276844360040574E-4</v>
      </c>
      <c r="S65" s="102">
        <v>2.0383301242700479E-3</v>
      </c>
      <c r="T65" s="102">
        <v>1.9098614082626291E-3</v>
      </c>
      <c r="U65" s="102">
        <v>6.5033560633322943E-4</v>
      </c>
      <c r="V65" s="102">
        <v>1.6793224696893749E-3</v>
      </c>
      <c r="W65" s="102">
        <v>8.1450536959777244E-3</v>
      </c>
      <c r="X65" s="102">
        <v>8.4702583701228393E-2</v>
      </c>
      <c r="Y65" s="102">
        <v>1.265958063420012E-2</v>
      </c>
      <c r="Z65" s="102">
        <v>2.5692639400541066E-3</v>
      </c>
      <c r="AA65" s="102">
        <v>4.6881657973237272E-4</v>
      </c>
      <c r="AB65" s="102">
        <v>4.4570618424725036E-4</v>
      </c>
      <c r="AC65" s="102">
        <v>8.5017436697494383E-2</v>
      </c>
      <c r="AD65" s="102">
        <v>9.3633153486657095E-4</v>
      </c>
      <c r="AE65" s="102">
        <v>6.6513842451296715E-3</v>
      </c>
      <c r="AF65" s="102">
        <v>9.1191861349261289E-3</v>
      </c>
      <c r="AG65" s="102">
        <v>3.688234741230919E-3</v>
      </c>
      <c r="AH65" s="102">
        <v>5.1893444878582237E-3</v>
      </c>
      <c r="AI65" s="102">
        <v>1.7326340379143585E-3</v>
      </c>
      <c r="AJ65" s="102">
        <v>5.9933719410246358E-3</v>
      </c>
      <c r="AK65" s="102">
        <v>0</v>
      </c>
      <c r="AL65" s="102">
        <v>1.6490596441196475E-2</v>
      </c>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row>
    <row r="66" spans="1:134" ht="24.75" customHeight="1">
      <c r="A66" s="16" t="s">
        <v>7</v>
      </c>
      <c r="B66" s="17" t="s">
        <v>58</v>
      </c>
      <c r="C66" s="102">
        <v>1.0688383772176804E-3</v>
      </c>
      <c r="D66" s="102">
        <v>4.425971246285685E-5</v>
      </c>
      <c r="E66" s="102">
        <v>0</v>
      </c>
      <c r="F66" s="102">
        <v>3.5309628665772824E-5</v>
      </c>
      <c r="G66" s="102">
        <v>4.155174219656381E-3</v>
      </c>
      <c r="H66" s="102">
        <v>6.4765273053006838E-4</v>
      </c>
      <c r="I66" s="102">
        <v>9.1985453596715849E-3</v>
      </c>
      <c r="J66" s="102">
        <v>6.0567292293463217E-3</v>
      </c>
      <c r="K66" s="102">
        <v>1.556028622602155E-4</v>
      </c>
      <c r="L66" s="102">
        <v>9.8009210775913513E-2</v>
      </c>
      <c r="M66" s="102">
        <v>4.4369710163853372E-3</v>
      </c>
      <c r="N66" s="102">
        <v>1.7436883132666694E-2</v>
      </c>
      <c r="O66" s="102">
        <v>3.7169506143627509E-3</v>
      </c>
      <c r="P66" s="102">
        <v>5.3412078526054001E-3</v>
      </c>
      <c r="Q66" s="102">
        <v>6.3824418404660162E-3</v>
      </c>
      <c r="R66" s="102">
        <v>2.1856672228081067E-3</v>
      </c>
      <c r="S66" s="102">
        <v>1.9364424530183111E-2</v>
      </c>
      <c r="T66" s="102">
        <v>8.2411047545729206E-3</v>
      </c>
      <c r="U66" s="102">
        <v>2.1799884757109339E-2</v>
      </c>
      <c r="V66" s="102">
        <v>3.4114240485931075E-3</v>
      </c>
      <c r="W66" s="102">
        <v>5.2884468305098291E-2</v>
      </c>
      <c r="X66" s="102">
        <v>8.2114751179667277E-5</v>
      </c>
      <c r="Y66" s="102">
        <v>2.2508311210613441E-3</v>
      </c>
      <c r="Z66" s="102">
        <v>4.1313038994867637E-4</v>
      </c>
      <c r="AA66" s="102">
        <v>1.6434696071678086E-5</v>
      </c>
      <c r="AB66" s="102">
        <v>3.8968129540225027E-5</v>
      </c>
      <c r="AC66" s="102">
        <v>3.4973775951384939E-5</v>
      </c>
      <c r="AD66" s="102">
        <v>1.3187491278289467E-6</v>
      </c>
      <c r="AE66" s="102">
        <v>1.7510966649113361E-4</v>
      </c>
      <c r="AF66" s="102">
        <v>1.9779752210816451E-3</v>
      </c>
      <c r="AG66" s="102">
        <v>1.1785066705740565E-3</v>
      </c>
      <c r="AH66" s="102">
        <v>5.9891072261952078E-4</v>
      </c>
      <c r="AI66" s="102">
        <v>1.2947077668432735E-3</v>
      </c>
      <c r="AJ66" s="102">
        <v>1.9422431347727517E-3</v>
      </c>
      <c r="AK66" s="102">
        <v>4.1935447740789498E-3</v>
      </c>
      <c r="AL66" s="102">
        <v>8.2204747507509408E-3</v>
      </c>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row>
    <row r="67" spans="1:134" ht="24.75" customHeight="1">
      <c r="A67" s="16" t="s">
        <v>8</v>
      </c>
      <c r="B67" s="17" t="s">
        <v>59</v>
      </c>
      <c r="C67" s="102">
        <v>7.842225799304021E-5</v>
      </c>
      <c r="D67" s="102">
        <v>1.1812326470610772E-4</v>
      </c>
      <c r="E67" s="102">
        <v>0</v>
      </c>
      <c r="F67" s="102">
        <v>2.1019353196460346E-3</v>
      </c>
      <c r="G67" s="102">
        <v>0</v>
      </c>
      <c r="H67" s="102">
        <v>3.7001752878162578E-5</v>
      </c>
      <c r="I67" s="102">
        <v>2.5861398659248816E-2</v>
      </c>
      <c r="J67" s="102">
        <v>2.2068616403882576E-5</v>
      </c>
      <c r="K67" s="102">
        <v>-1.4034780093435873E-7</v>
      </c>
      <c r="L67" s="102">
        <v>4.1980884163739136E-3</v>
      </c>
      <c r="M67" s="102">
        <v>0.55230619082509236</v>
      </c>
      <c r="N67" s="102">
        <v>1.541829516551375E-3</v>
      </c>
      <c r="O67" s="102">
        <v>0.22964632795368525</v>
      </c>
      <c r="P67" s="102">
        <v>8.5814084197485652E-2</v>
      </c>
      <c r="Q67" s="102">
        <v>3.3108816847699327E-2</v>
      </c>
      <c r="R67" s="102">
        <v>6.5079149953166356E-3</v>
      </c>
      <c r="S67" s="102">
        <v>4.3571722997975144E-3</v>
      </c>
      <c r="T67" s="102">
        <v>4.930761756677976E-2</v>
      </c>
      <c r="U67" s="102">
        <v>1.58469154924725E-2</v>
      </c>
      <c r="V67" s="102">
        <v>5.9443418597174003E-3</v>
      </c>
      <c r="W67" s="102">
        <v>2.4864769970121953E-2</v>
      </c>
      <c r="X67" s="102">
        <v>0</v>
      </c>
      <c r="Y67" s="102">
        <v>2.6444573788973833E-4</v>
      </c>
      <c r="Z67" s="102">
        <v>0</v>
      </c>
      <c r="AA67" s="102">
        <v>0</v>
      </c>
      <c r="AB67" s="102">
        <v>0</v>
      </c>
      <c r="AC67" s="102">
        <v>4.0692859982378301E-4</v>
      </c>
      <c r="AD67" s="102">
        <v>0</v>
      </c>
      <c r="AE67" s="102">
        <v>1.5203771780883713E-5</v>
      </c>
      <c r="AF67" s="102">
        <v>0</v>
      </c>
      <c r="AG67" s="102">
        <v>7.7310350646598915E-6</v>
      </c>
      <c r="AH67" s="102">
        <v>5.1118326842623899E-6</v>
      </c>
      <c r="AI67" s="102">
        <v>1.7712078367563603E-4</v>
      </c>
      <c r="AJ67" s="102">
        <v>3.8507059834007028E-5</v>
      </c>
      <c r="AK67" s="102">
        <v>2.4377243777049698E-5</v>
      </c>
      <c r="AL67" s="102">
        <v>1.1577061500965597E-2</v>
      </c>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row>
    <row r="68" spans="1:134" ht="24.75" customHeight="1">
      <c r="A68" s="16" t="s">
        <v>9</v>
      </c>
      <c r="B68" s="17" t="s">
        <v>60</v>
      </c>
      <c r="C68" s="102">
        <v>0</v>
      </c>
      <c r="D68" s="102">
        <v>0</v>
      </c>
      <c r="E68" s="102">
        <v>0</v>
      </c>
      <c r="F68" s="102">
        <v>1.6049831211714924E-5</v>
      </c>
      <c r="G68" s="102">
        <v>1.4652405340443255E-3</v>
      </c>
      <c r="H68" s="102">
        <v>8.5121604508134647E-7</v>
      </c>
      <c r="I68" s="102">
        <v>4.98343355282806E-3</v>
      </c>
      <c r="J68" s="102">
        <v>5.2889991661446778E-3</v>
      </c>
      <c r="K68" s="102">
        <v>6.5640454355738436E-6</v>
      </c>
      <c r="L68" s="102">
        <v>3.5512842932932053E-3</v>
      </c>
      <c r="M68" s="102">
        <v>7.110248145919533E-3</v>
      </c>
      <c r="N68" s="102">
        <v>0.42184143679383673</v>
      </c>
      <c r="O68" s="102">
        <v>4.5630990597512501E-2</v>
      </c>
      <c r="P68" s="102">
        <v>2.0589513747517229E-2</v>
      </c>
      <c r="Q68" s="102">
        <v>5.8725586966314497E-2</v>
      </c>
      <c r="R68" s="102">
        <v>2.4033381327960075E-2</v>
      </c>
      <c r="S68" s="102">
        <v>2.7990316606343792E-2</v>
      </c>
      <c r="T68" s="102">
        <v>1.6637786552875553E-2</v>
      </c>
      <c r="U68" s="102">
        <v>2.7347839522737317E-2</v>
      </c>
      <c r="V68" s="102">
        <v>1.6271630545989613E-2</v>
      </c>
      <c r="W68" s="102">
        <v>7.6858077207980951E-3</v>
      </c>
      <c r="X68" s="102">
        <v>1.6163344806948018E-4</v>
      </c>
      <c r="Y68" s="102">
        <v>1.3989397803153793E-4</v>
      </c>
      <c r="Z68" s="102">
        <v>1.2983438247676465E-5</v>
      </c>
      <c r="AA68" s="102">
        <v>0</v>
      </c>
      <c r="AB68" s="102">
        <v>0</v>
      </c>
      <c r="AC68" s="102">
        <v>1.6843037469629112E-5</v>
      </c>
      <c r="AD68" s="102">
        <v>2.7369279494737075E-6</v>
      </c>
      <c r="AE68" s="102">
        <v>1.0886181935408714E-4</v>
      </c>
      <c r="AF68" s="102">
        <v>7.935554820527271E-5</v>
      </c>
      <c r="AG68" s="102">
        <v>1.2456049512515933E-3</v>
      </c>
      <c r="AH68" s="102">
        <v>1.5614516385673317E-4</v>
      </c>
      <c r="AI68" s="102">
        <v>4.6239956694497811E-4</v>
      </c>
      <c r="AJ68" s="102">
        <v>3.4470508593555229E-4</v>
      </c>
      <c r="AK68" s="102">
        <v>9.1842913041100698E-4</v>
      </c>
      <c r="AL68" s="102">
        <v>8.1146284833817604E-3</v>
      </c>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row>
    <row r="69" spans="1:134" ht="24.75" customHeight="1">
      <c r="A69" s="16" t="s">
        <v>10</v>
      </c>
      <c r="B69" s="17" t="s">
        <v>61</v>
      </c>
      <c r="C69" s="102">
        <v>6.3884663369087569E-4</v>
      </c>
      <c r="D69" s="102">
        <v>2.1627559335358291E-3</v>
      </c>
      <c r="E69" s="102">
        <v>0</v>
      </c>
      <c r="F69" s="102">
        <v>1.3187487867155167E-2</v>
      </c>
      <c r="G69" s="102">
        <v>1.8335398745648206E-2</v>
      </c>
      <c r="H69" s="102">
        <v>2.436105149852358E-3</v>
      </c>
      <c r="I69" s="102">
        <v>2.246358169503784E-2</v>
      </c>
      <c r="J69" s="102">
        <v>8.9358579396437137E-3</v>
      </c>
      <c r="K69" s="102">
        <v>4.8019768247684145E-4</v>
      </c>
      <c r="L69" s="102">
        <v>8.2103302521609675E-3</v>
      </c>
      <c r="M69" s="102">
        <v>6.322972799467151E-4</v>
      </c>
      <c r="N69" s="102">
        <v>3.0763264284873518E-3</v>
      </c>
      <c r="O69" s="102">
        <v>5.3750783589957267E-2</v>
      </c>
      <c r="P69" s="102">
        <v>3.7100650309923079E-2</v>
      </c>
      <c r="Q69" s="102">
        <v>2.3286273101020806E-2</v>
      </c>
      <c r="R69" s="102">
        <v>1.4399412393685291E-2</v>
      </c>
      <c r="S69" s="102">
        <v>1.3825486816365714E-2</v>
      </c>
      <c r="T69" s="102">
        <v>9.9611108067313471E-3</v>
      </c>
      <c r="U69" s="102">
        <v>2.0940617487204001E-2</v>
      </c>
      <c r="V69" s="102">
        <v>1.1971855627275646E-2</v>
      </c>
      <c r="W69" s="102">
        <v>9.9062126023908806E-2</v>
      </c>
      <c r="X69" s="102">
        <v>9.1494076636742334E-4</v>
      </c>
      <c r="Y69" s="102">
        <v>5.8647811561669306E-4</v>
      </c>
      <c r="Z69" s="102">
        <v>2.7445074299654627E-3</v>
      </c>
      <c r="AA69" s="102">
        <v>6.6494290385746635E-5</v>
      </c>
      <c r="AB69" s="102">
        <v>2.6240677739151414E-4</v>
      </c>
      <c r="AC69" s="102">
        <v>1.8234735372625707E-3</v>
      </c>
      <c r="AD69" s="102">
        <v>2.4686880935897347E-4</v>
      </c>
      <c r="AE69" s="102">
        <v>3.0199781965463343E-3</v>
      </c>
      <c r="AF69" s="102">
        <v>1.3286436901351772E-4</v>
      </c>
      <c r="AG69" s="102">
        <v>3.2091847830355676E-4</v>
      </c>
      <c r="AH69" s="102">
        <v>1.6906596178062692E-3</v>
      </c>
      <c r="AI69" s="102">
        <v>1.9546848986927326E-3</v>
      </c>
      <c r="AJ69" s="102">
        <v>2.3511936323014379E-3</v>
      </c>
      <c r="AK69" s="102">
        <v>2.33230926947989E-4</v>
      </c>
      <c r="AL69" s="102">
        <v>5.8565747795058451E-3</v>
      </c>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row>
    <row r="70" spans="1:134" ht="24.75" customHeight="1">
      <c r="A70" s="16" t="s">
        <v>11</v>
      </c>
      <c r="B70" s="17" t="s">
        <v>62</v>
      </c>
      <c r="C70" s="102">
        <v>1.2028379480835667E-6</v>
      </c>
      <c r="D70" s="102">
        <v>0</v>
      </c>
      <c r="E70" s="102">
        <v>0</v>
      </c>
      <c r="F70" s="102">
        <v>6.8816317156229715E-3</v>
      </c>
      <c r="G70" s="102">
        <v>4.3574429980616262E-8</v>
      </c>
      <c r="H70" s="102">
        <v>0</v>
      </c>
      <c r="I70" s="102">
        <v>1.3046707400201525E-3</v>
      </c>
      <c r="J70" s="102">
        <v>4.4567257680556148E-5</v>
      </c>
      <c r="K70" s="102">
        <v>2.5400539278214202E-6</v>
      </c>
      <c r="L70" s="102">
        <v>3.054333915421184E-3</v>
      </c>
      <c r="M70" s="102">
        <v>2.9122305313926248E-4</v>
      </c>
      <c r="N70" s="102">
        <v>2.1657492877918342E-4</v>
      </c>
      <c r="O70" s="102">
        <v>2.0248785353768023E-3</v>
      </c>
      <c r="P70" s="102">
        <v>0.20234878117660388</v>
      </c>
      <c r="Q70" s="102">
        <v>9.8961034998585294E-3</v>
      </c>
      <c r="R70" s="102">
        <v>3.6742066622904397E-3</v>
      </c>
      <c r="S70" s="102">
        <v>3.3525170484267311E-3</v>
      </c>
      <c r="T70" s="102">
        <v>8.6115926909448529E-3</v>
      </c>
      <c r="U70" s="102">
        <v>1.0871071833151445E-2</v>
      </c>
      <c r="V70" s="102">
        <v>3.4751521519444236E-3</v>
      </c>
      <c r="W70" s="102">
        <v>6.9176199354659441E-3</v>
      </c>
      <c r="X70" s="102">
        <v>2.3606575944393696E-5</v>
      </c>
      <c r="Y70" s="102">
        <v>3.0736292745768791E-3</v>
      </c>
      <c r="Z70" s="102">
        <v>7.3360724402128991E-6</v>
      </c>
      <c r="AA70" s="102">
        <v>0</v>
      </c>
      <c r="AB70" s="102">
        <v>0</v>
      </c>
      <c r="AC70" s="102">
        <v>9.7327913729036253E-5</v>
      </c>
      <c r="AD70" s="102">
        <v>4.0499434340508658E-6</v>
      </c>
      <c r="AE70" s="102">
        <v>2.0031737480527768E-4</v>
      </c>
      <c r="AF70" s="102">
        <v>0</v>
      </c>
      <c r="AG70" s="102">
        <v>0</v>
      </c>
      <c r="AH70" s="102">
        <v>0</v>
      </c>
      <c r="AI70" s="102">
        <v>4.404021760320391E-2</v>
      </c>
      <c r="AJ70" s="102">
        <v>7.9312250149882137E-4</v>
      </c>
      <c r="AK70" s="102">
        <v>5.0311995778124903E-2</v>
      </c>
      <c r="AL70" s="102">
        <v>0</v>
      </c>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row>
    <row r="71" spans="1:134" ht="24.75" customHeight="1">
      <c r="A71" s="16" t="s">
        <v>12</v>
      </c>
      <c r="B71" s="17" t="s">
        <v>63</v>
      </c>
      <c r="C71" s="102">
        <v>3.3192474675794476E-5</v>
      </c>
      <c r="D71" s="102">
        <v>3.6733681254498391E-3</v>
      </c>
      <c r="E71" s="102">
        <v>0</v>
      </c>
      <c r="F71" s="102">
        <v>6.4199324846859698E-5</v>
      </c>
      <c r="G71" s="102">
        <v>2.3965936489338931E-6</v>
      </c>
      <c r="H71" s="102">
        <v>0</v>
      </c>
      <c r="I71" s="102">
        <v>2.1220476000549605E-4</v>
      </c>
      <c r="J71" s="102">
        <v>5.535593770770396E-5</v>
      </c>
      <c r="K71" s="102">
        <v>0</v>
      </c>
      <c r="L71" s="102">
        <v>1.6549302043070477E-6</v>
      </c>
      <c r="M71" s="102">
        <v>0</v>
      </c>
      <c r="N71" s="102">
        <v>1.9128344161856807E-4</v>
      </c>
      <c r="O71" s="102">
        <v>5.1452255881640884E-4</v>
      </c>
      <c r="P71" s="102">
        <v>2.4649019247549992E-2</v>
      </c>
      <c r="Q71" s="102">
        <v>7.5478503029500307E-2</v>
      </c>
      <c r="R71" s="102">
        <v>2.0947517094927422E-2</v>
      </c>
      <c r="S71" s="102">
        <v>2.3107107580359693E-2</v>
      </c>
      <c r="T71" s="102">
        <v>2.394579107547614E-2</v>
      </c>
      <c r="U71" s="102">
        <v>1.9802351985072977E-2</v>
      </c>
      <c r="V71" s="102">
        <v>8.8856265169858981E-4</v>
      </c>
      <c r="W71" s="102">
        <v>8.5392881109166673E-3</v>
      </c>
      <c r="X71" s="102">
        <v>4.9585558452222691E-6</v>
      </c>
      <c r="Y71" s="102">
        <v>6.1436138096637925E-5</v>
      </c>
      <c r="Z71" s="102">
        <v>2.6367923788723813E-4</v>
      </c>
      <c r="AA71" s="102">
        <v>5.1651901939559728E-6</v>
      </c>
      <c r="AB71" s="102">
        <v>8.6515677529567011E-6</v>
      </c>
      <c r="AC71" s="102">
        <v>1.7927841849233497E-4</v>
      </c>
      <c r="AD71" s="102">
        <v>5.3121585831416684E-5</v>
      </c>
      <c r="AE71" s="102">
        <v>1.1522046555679764E-3</v>
      </c>
      <c r="AF71" s="102">
        <v>2.7563044183568822E-4</v>
      </c>
      <c r="AG71" s="102">
        <v>5.8062319145688556E-5</v>
      </c>
      <c r="AH71" s="102">
        <v>0</v>
      </c>
      <c r="AI71" s="102">
        <v>1.0447502503096033E-2</v>
      </c>
      <c r="AJ71" s="102">
        <v>2.0298100998361978E-4</v>
      </c>
      <c r="AK71" s="102">
        <v>0</v>
      </c>
      <c r="AL71" s="102">
        <v>1.9024606484999199E-3</v>
      </c>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row>
    <row r="72" spans="1:134" ht="24.75" customHeight="1">
      <c r="A72" s="16" t="s">
        <v>13</v>
      </c>
      <c r="B72" s="17" t="s">
        <v>64</v>
      </c>
      <c r="C72" s="102">
        <v>1.7401070582516067E-5</v>
      </c>
      <c r="D72" s="102">
        <v>1.8883808984420962E-5</v>
      </c>
      <c r="E72" s="102">
        <v>0</v>
      </c>
      <c r="F72" s="102">
        <v>3.1556257079890329E-5</v>
      </c>
      <c r="G72" s="102">
        <v>5.3128777759034834E-6</v>
      </c>
      <c r="H72" s="102">
        <v>2.2958396394433058E-5</v>
      </c>
      <c r="I72" s="102">
        <v>1.5417800212633307E-5</v>
      </c>
      <c r="J72" s="102">
        <v>4.5278917226130147E-5</v>
      </c>
      <c r="K72" s="102">
        <v>2.3000619852949037E-6</v>
      </c>
      <c r="L72" s="102">
        <v>2.5178485538494398E-5</v>
      </c>
      <c r="M72" s="102">
        <v>4.7245510591687282E-6</v>
      </c>
      <c r="N72" s="102">
        <v>1.2313803676178179E-5</v>
      </c>
      <c r="O72" s="102">
        <v>2.6621172044742058E-5</v>
      </c>
      <c r="P72" s="102">
        <v>5.2434360275820959E-4</v>
      </c>
      <c r="Q72" s="102">
        <v>1.3531707525145525E-4</v>
      </c>
      <c r="R72" s="102">
        <v>2.9363212048634856E-2</v>
      </c>
      <c r="S72" s="102">
        <v>1.2805064656606734E-4</v>
      </c>
      <c r="T72" s="102">
        <v>9.7069649381623935E-3</v>
      </c>
      <c r="U72" s="102">
        <v>2.6013865851276056E-5</v>
      </c>
      <c r="V72" s="102">
        <v>4.4888424755136325E-5</v>
      </c>
      <c r="W72" s="102">
        <v>1.5550401411405833E-3</v>
      </c>
      <c r="X72" s="102">
        <v>1.2862530681329455E-5</v>
      </c>
      <c r="Y72" s="102">
        <v>3.8638777058396488E-5</v>
      </c>
      <c r="Z72" s="102">
        <v>1.3630803978731873E-4</v>
      </c>
      <c r="AA72" s="102">
        <v>6.5755314921301598E-5</v>
      </c>
      <c r="AB72" s="102">
        <v>2.1625493997358296E-5</v>
      </c>
      <c r="AC72" s="102">
        <v>7.0584935303110894E-5</v>
      </c>
      <c r="AD72" s="102">
        <v>1.6920226654991883E-4</v>
      </c>
      <c r="AE72" s="102">
        <v>1.3006021383114622E-3</v>
      </c>
      <c r="AF72" s="102">
        <v>6.4627759640200803E-5</v>
      </c>
      <c r="AG72" s="102">
        <v>1.9788020726468492E-5</v>
      </c>
      <c r="AH72" s="102">
        <v>8.2251664839151162E-5</v>
      </c>
      <c r="AI72" s="102">
        <v>3.1120159204453528E-3</v>
      </c>
      <c r="AJ72" s="102">
        <v>1.2772703147217356E-4</v>
      </c>
      <c r="AK72" s="102">
        <v>0</v>
      </c>
      <c r="AL72" s="102">
        <v>0</v>
      </c>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row>
    <row r="73" spans="1:134" ht="24.75" customHeight="1">
      <c r="A73" s="16" t="s">
        <v>14</v>
      </c>
      <c r="B73" s="17" t="s">
        <v>65</v>
      </c>
      <c r="C73" s="102">
        <v>0</v>
      </c>
      <c r="D73" s="102">
        <v>6.8153263565403267E-6</v>
      </c>
      <c r="E73" s="102">
        <v>0</v>
      </c>
      <c r="F73" s="102">
        <v>0</v>
      </c>
      <c r="G73" s="102">
        <v>2.5155904531179897E-6</v>
      </c>
      <c r="H73" s="102">
        <v>3.6479859145785006E-7</v>
      </c>
      <c r="I73" s="102">
        <v>9.8576436699032143E-6</v>
      </c>
      <c r="J73" s="102">
        <v>7.8095955984844428E-6</v>
      </c>
      <c r="K73" s="102">
        <v>9.3521456577957912E-7</v>
      </c>
      <c r="L73" s="102">
        <v>5.8062526870240299E-7</v>
      </c>
      <c r="M73" s="102">
        <v>1.6804332749657478E-6</v>
      </c>
      <c r="N73" s="102">
        <v>4.4343271171426793E-4</v>
      </c>
      <c r="O73" s="102">
        <v>3.4511936200559232E-3</v>
      </c>
      <c r="P73" s="102">
        <v>2.6847489622816342E-2</v>
      </c>
      <c r="Q73" s="102">
        <v>0.13535312175362205</v>
      </c>
      <c r="R73" s="102">
        <v>0.31324624750883773</v>
      </c>
      <c r="S73" s="102">
        <v>0.28720572202437217</v>
      </c>
      <c r="T73" s="102">
        <v>5.4365363963511304E-3</v>
      </c>
      <c r="U73" s="102">
        <v>0.16731355601307046</v>
      </c>
      <c r="V73" s="102">
        <v>5.3759687105188782E-3</v>
      </c>
      <c r="W73" s="102">
        <v>3.0534555457473021E-4</v>
      </c>
      <c r="X73" s="102">
        <v>1.3280908423259303E-5</v>
      </c>
      <c r="Y73" s="102">
        <v>7.5523875575990348E-6</v>
      </c>
      <c r="Z73" s="102">
        <v>5.0631604859238281E-5</v>
      </c>
      <c r="AA73" s="102">
        <v>6.2258767653328382E-5</v>
      </c>
      <c r="AB73" s="102">
        <v>0</v>
      </c>
      <c r="AC73" s="102">
        <v>1.4180148723021258E-6</v>
      </c>
      <c r="AD73" s="102">
        <v>1.2933927935441195E-3</v>
      </c>
      <c r="AE73" s="102">
        <v>2.2400738654536189E-3</v>
      </c>
      <c r="AF73" s="102">
        <v>2.6202586546795565E-3</v>
      </c>
      <c r="AG73" s="102">
        <v>1.2439772259702529E-6</v>
      </c>
      <c r="AH73" s="102">
        <v>0</v>
      </c>
      <c r="AI73" s="102">
        <v>1.7944905779606612E-2</v>
      </c>
      <c r="AJ73" s="102">
        <v>8.5752997505943508E-7</v>
      </c>
      <c r="AK73" s="102">
        <v>2.6765554822774179E-2</v>
      </c>
      <c r="AL73" s="102">
        <v>0</v>
      </c>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row>
    <row r="74" spans="1:134" ht="24.75" customHeight="1">
      <c r="A74" s="16" t="s">
        <v>15</v>
      </c>
      <c r="B74" s="17" t="s">
        <v>66</v>
      </c>
      <c r="C74" s="102">
        <v>0</v>
      </c>
      <c r="D74" s="102">
        <v>6.5576875009744087E-2</v>
      </c>
      <c r="E74" s="102">
        <v>0</v>
      </c>
      <c r="F74" s="102">
        <v>1.283986496937194E-4</v>
      </c>
      <c r="G74" s="102">
        <v>0</v>
      </c>
      <c r="H74" s="102">
        <v>0</v>
      </c>
      <c r="I74" s="102">
        <v>0</v>
      </c>
      <c r="J74" s="102">
        <v>0</v>
      </c>
      <c r="K74" s="102">
        <v>0</v>
      </c>
      <c r="L74" s="102">
        <v>0</v>
      </c>
      <c r="M74" s="102">
        <v>0</v>
      </c>
      <c r="N74" s="102">
        <v>0</v>
      </c>
      <c r="O74" s="102">
        <v>0</v>
      </c>
      <c r="P74" s="102">
        <v>1.4808326216507564E-4</v>
      </c>
      <c r="Q74" s="102">
        <v>0</v>
      </c>
      <c r="R74" s="102">
        <v>0</v>
      </c>
      <c r="S74" s="102">
        <v>0</v>
      </c>
      <c r="T74" s="102">
        <v>0.47918491365630062</v>
      </c>
      <c r="U74" s="102">
        <v>0</v>
      </c>
      <c r="V74" s="102">
        <v>0</v>
      </c>
      <c r="W74" s="102">
        <v>0</v>
      </c>
      <c r="X74" s="102">
        <v>0</v>
      </c>
      <c r="Y74" s="102">
        <v>0</v>
      </c>
      <c r="Z74" s="102">
        <v>0</v>
      </c>
      <c r="AA74" s="102">
        <v>0</v>
      </c>
      <c r="AB74" s="102">
        <v>0</v>
      </c>
      <c r="AC74" s="102">
        <v>1.5717068000346838E-2</v>
      </c>
      <c r="AD74" s="102">
        <v>0</v>
      </c>
      <c r="AE74" s="102">
        <v>1.2474408551525351E-2</v>
      </c>
      <c r="AF74" s="102">
        <v>4.9487391941765836E-5</v>
      </c>
      <c r="AG74" s="102">
        <v>0</v>
      </c>
      <c r="AH74" s="102">
        <v>0</v>
      </c>
      <c r="AI74" s="102">
        <v>3.3774374008707579E-2</v>
      </c>
      <c r="AJ74" s="102">
        <v>7.9782656682044736E-5</v>
      </c>
      <c r="AK74" s="102">
        <v>0</v>
      </c>
      <c r="AL74" s="102">
        <v>0</v>
      </c>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row>
    <row r="75" spans="1:134" ht="24.75" customHeight="1">
      <c r="A75" s="16" t="s">
        <v>16</v>
      </c>
      <c r="B75" s="17" t="s">
        <v>67</v>
      </c>
      <c r="C75" s="102">
        <v>1.8796563285980409E-3</v>
      </c>
      <c r="D75" s="102">
        <v>1.693193260833332E-6</v>
      </c>
      <c r="E75" s="102">
        <v>0</v>
      </c>
      <c r="F75" s="102">
        <v>1.0864200649358421E-5</v>
      </c>
      <c r="G75" s="102">
        <v>2.6697330760447832E-6</v>
      </c>
      <c r="H75" s="102">
        <v>1.5575119464539348E-5</v>
      </c>
      <c r="I75" s="102">
        <v>5.0823760408706967E-5</v>
      </c>
      <c r="J75" s="102">
        <v>1.9433980712217173E-5</v>
      </c>
      <c r="K75" s="102">
        <v>2.8700426399650167E-7</v>
      </c>
      <c r="L75" s="102">
        <v>1.6602852522977585E-5</v>
      </c>
      <c r="M75" s="102">
        <v>2.8408687360444771E-6</v>
      </c>
      <c r="N75" s="102">
        <v>7.9632770692020049E-6</v>
      </c>
      <c r="O75" s="102">
        <v>2.8442155817500534E-5</v>
      </c>
      <c r="P75" s="102">
        <v>6.2749913066299312E-3</v>
      </c>
      <c r="Q75" s="102">
        <v>1.0598106888798618E-3</v>
      </c>
      <c r="R75" s="102">
        <v>1.011471492569195E-3</v>
      </c>
      <c r="S75" s="102">
        <v>1.9374095367866807E-4</v>
      </c>
      <c r="T75" s="102">
        <v>5.5557169496780817E-4</v>
      </c>
      <c r="U75" s="102">
        <v>1.2991866062152989E-2</v>
      </c>
      <c r="V75" s="102">
        <v>8.0345938826767525E-4</v>
      </c>
      <c r="W75" s="102">
        <v>1.0870734426928262E-4</v>
      </c>
      <c r="X75" s="102">
        <v>0</v>
      </c>
      <c r="Y75" s="102">
        <v>7.5153834798765695E-5</v>
      </c>
      <c r="Z75" s="102">
        <v>1.1546927126774899E-3</v>
      </c>
      <c r="AA75" s="102">
        <v>7.0755614049849348E-5</v>
      </c>
      <c r="AB75" s="102">
        <v>4.1673871824652248E-6</v>
      </c>
      <c r="AC75" s="102">
        <v>3.0335705903432021E-5</v>
      </c>
      <c r="AD75" s="102">
        <v>3.5299325579662315E-4</v>
      </c>
      <c r="AE75" s="102">
        <v>6.0571541740268007E-4</v>
      </c>
      <c r="AF75" s="102">
        <v>1.5889561868745069E-5</v>
      </c>
      <c r="AG75" s="102">
        <v>9.0009055496115941E-3</v>
      </c>
      <c r="AH75" s="102">
        <v>2.4726334849558898E-5</v>
      </c>
      <c r="AI75" s="102">
        <v>1.0939549491609131E-3</v>
      </c>
      <c r="AJ75" s="102">
        <v>3.5316632595782115E-4</v>
      </c>
      <c r="AK75" s="102">
        <v>0</v>
      </c>
      <c r="AL75" s="102">
        <v>0</v>
      </c>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row>
    <row r="76" spans="1:134" ht="24.75" customHeight="1">
      <c r="A76" s="16" t="s">
        <v>17</v>
      </c>
      <c r="B76" s="17" t="s">
        <v>68</v>
      </c>
      <c r="C76" s="102">
        <v>9.9107616424240624E-3</v>
      </c>
      <c r="D76" s="102">
        <v>2.3755305017870279E-2</v>
      </c>
      <c r="E76" s="102">
        <v>0</v>
      </c>
      <c r="F76" s="102">
        <v>7.8787457637546736E-3</v>
      </c>
      <c r="G76" s="102">
        <v>2.7990172629894408E-2</v>
      </c>
      <c r="H76" s="102">
        <v>3.7308529177454149E-2</v>
      </c>
      <c r="I76" s="102">
        <v>2.9259540570745705E-2</v>
      </c>
      <c r="J76" s="102">
        <v>2.516972476329327E-2</v>
      </c>
      <c r="K76" s="102">
        <v>4.7005627546723285E-4</v>
      </c>
      <c r="L76" s="102">
        <v>1.67374276757856E-2</v>
      </c>
      <c r="M76" s="102">
        <v>8.3562603098720906E-3</v>
      </c>
      <c r="N76" s="102">
        <v>3.5633718749289903E-2</v>
      </c>
      <c r="O76" s="102">
        <v>7.820216028878375E-3</v>
      </c>
      <c r="P76" s="102">
        <v>2.3710845624054993E-2</v>
      </c>
      <c r="Q76" s="102">
        <v>4.239461876325825E-2</v>
      </c>
      <c r="R76" s="102">
        <v>4.4477598380075346E-2</v>
      </c>
      <c r="S76" s="102">
        <v>4.0364045980694235E-2</v>
      </c>
      <c r="T76" s="102">
        <v>3.5919234059750664E-2</v>
      </c>
      <c r="U76" s="102">
        <v>3.3144004246385243E-2</v>
      </c>
      <c r="V76" s="102">
        <v>0.16872436196319995</v>
      </c>
      <c r="W76" s="102">
        <v>1.54606792825265E-2</v>
      </c>
      <c r="X76" s="102">
        <v>1.1854003535558884E-2</v>
      </c>
      <c r="Y76" s="102">
        <v>2.8530442492376202E-2</v>
      </c>
      <c r="Z76" s="102">
        <v>1.2505324231500527E-2</v>
      </c>
      <c r="AA76" s="102">
        <v>2.1254150490874459E-2</v>
      </c>
      <c r="AB76" s="102">
        <v>4.3518933419408538E-4</v>
      </c>
      <c r="AC76" s="102">
        <v>4.607356455714539E-3</v>
      </c>
      <c r="AD76" s="102">
        <v>1.5018729858068774E-2</v>
      </c>
      <c r="AE76" s="102">
        <v>1.8490062279817265E-2</v>
      </c>
      <c r="AF76" s="102">
        <v>3.4541115915478142E-2</v>
      </c>
      <c r="AG76" s="102">
        <v>6.4743674068748714E-3</v>
      </c>
      <c r="AH76" s="102">
        <v>5.1528610892501006E-2</v>
      </c>
      <c r="AI76" s="102">
        <v>2.0387885315494257E-2</v>
      </c>
      <c r="AJ76" s="102">
        <v>9.740254796557879E-3</v>
      </c>
      <c r="AK76" s="102">
        <v>0.16619218887224907</v>
      </c>
      <c r="AL76" s="102">
        <v>1.2468690296089813E-2</v>
      </c>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row>
    <row r="77" spans="1:134" ht="24.75" customHeight="1">
      <c r="A77" s="16" t="s">
        <v>18</v>
      </c>
      <c r="B77" s="17" t="s">
        <v>69</v>
      </c>
      <c r="C77" s="102">
        <v>2.6068019992879958E-3</v>
      </c>
      <c r="D77" s="102">
        <v>4.3235940403354739E-4</v>
      </c>
      <c r="E77" s="102">
        <v>0</v>
      </c>
      <c r="F77" s="102">
        <v>4.686816760631039E-3</v>
      </c>
      <c r="G77" s="102">
        <v>9.3399864205314352E-4</v>
      </c>
      <c r="H77" s="102">
        <v>2.3079046510827181E-3</v>
      </c>
      <c r="I77" s="102">
        <v>3.7042301205101342E-3</v>
      </c>
      <c r="J77" s="102">
        <v>3.3203478270000578E-3</v>
      </c>
      <c r="K77" s="102">
        <v>3.3613488714155415E-4</v>
      </c>
      <c r="L77" s="102">
        <v>4.3871525603556552E-3</v>
      </c>
      <c r="M77" s="102">
        <v>3.0717577787240545E-3</v>
      </c>
      <c r="N77" s="102">
        <v>2.410914225191014E-3</v>
      </c>
      <c r="O77" s="102">
        <v>3.5790548125482886E-3</v>
      </c>
      <c r="P77" s="102">
        <v>1.6162794931034079E-3</v>
      </c>
      <c r="Q77" s="102">
        <v>1.8711000506183146E-3</v>
      </c>
      <c r="R77" s="102">
        <v>1.5088385981514023E-3</v>
      </c>
      <c r="S77" s="102">
        <v>2.1052514158014712E-3</v>
      </c>
      <c r="T77" s="102">
        <v>7.4913940103766836E-4</v>
      </c>
      <c r="U77" s="102">
        <v>2.3017374172117256E-3</v>
      </c>
      <c r="V77" s="102">
        <v>1.9561283405471995E-3</v>
      </c>
      <c r="W77" s="102">
        <v>1.011777269831271E-3</v>
      </c>
      <c r="X77" s="102">
        <v>2.9006808051253889E-2</v>
      </c>
      <c r="Y77" s="102">
        <v>1.3326319056543731E-2</v>
      </c>
      <c r="Z77" s="102">
        <v>3.3474522595744161E-3</v>
      </c>
      <c r="AA77" s="102">
        <v>2.0897745566691227E-3</v>
      </c>
      <c r="AB77" s="102">
        <v>2.3812436881458177E-2</v>
      </c>
      <c r="AC77" s="102">
        <v>6.7708322362286253E-3</v>
      </c>
      <c r="AD77" s="102">
        <v>2.5316767490523805E-3</v>
      </c>
      <c r="AE77" s="102">
        <v>6.9547963621746306E-3</v>
      </c>
      <c r="AF77" s="102">
        <v>5.8522022811661493E-3</v>
      </c>
      <c r="AG77" s="102">
        <v>2.9461197723498435E-3</v>
      </c>
      <c r="AH77" s="102">
        <v>1.1491285489327403E-3</v>
      </c>
      <c r="AI77" s="102">
        <v>1.4976350959755638E-3</v>
      </c>
      <c r="AJ77" s="102">
        <v>2.7839245658208109E-3</v>
      </c>
      <c r="AK77" s="102">
        <v>0</v>
      </c>
      <c r="AL77" s="102">
        <v>0</v>
      </c>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row>
    <row r="78" spans="1:134" ht="24.75" customHeight="1">
      <c r="A78" s="16" t="s">
        <v>19</v>
      </c>
      <c r="B78" s="17" t="s">
        <v>70</v>
      </c>
      <c r="C78" s="102">
        <v>7.2385023275935764E-3</v>
      </c>
      <c r="D78" s="102">
        <v>1.2958986536869572E-3</v>
      </c>
      <c r="E78" s="102">
        <v>0</v>
      </c>
      <c r="F78" s="102">
        <v>1.9407701154493529E-2</v>
      </c>
      <c r="G78" s="102">
        <v>1.2221355623467304E-2</v>
      </c>
      <c r="H78" s="102">
        <v>1.4809432012946887E-2</v>
      </c>
      <c r="I78" s="102">
        <v>1.2923243703193116E-2</v>
      </c>
      <c r="J78" s="102">
        <v>2.4584130030967839E-2</v>
      </c>
      <c r="K78" s="102">
        <v>7.8489691248669318E-3</v>
      </c>
      <c r="L78" s="102">
        <v>2.454388016737799E-2</v>
      </c>
      <c r="M78" s="102">
        <v>2.9105864660389828E-2</v>
      </c>
      <c r="N78" s="102">
        <v>2.4333230165405281E-2</v>
      </c>
      <c r="O78" s="102">
        <v>1.6900257427794569E-2</v>
      </c>
      <c r="P78" s="102">
        <v>9.5924275630789296E-3</v>
      </c>
      <c r="Q78" s="102">
        <v>9.6589215145582736E-3</v>
      </c>
      <c r="R78" s="102">
        <v>7.0091539012460836E-3</v>
      </c>
      <c r="S78" s="102">
        <v>2.646323599113103E-2</v>
      </c>
      <c r="T78" s="102">
        <v>9.372006680261058E-3</v>
      </c>
      <c r="U78" s="102">
        <v>9.6069534040158049E-3</v>
      </c>
      <c r="V78" s="102">
        <v>1.4548399044964236E-2</v>
      </c>
      <c r="W78" s="102">
        <v>3.6786372361989673E-3</v>
      </c>
      <c r="X78" s="102">
        <v>3.1741906877570503E-2</v>
      </c>
      <c r="Y78" s="102">
        <v>4.4269434603078091E-2</v>
      </c>
      <c r="Z78" s="102">
        <v>2.2610085929449613E-2</v>
      </c>
      <c r="AA78" s="102">
        <v>3.2918776874644594E-3</v>
      </c>
      <c r="AB78" s="102">
        <v>2.5404764447305279E-3</v>
      </c>
      <c r="AC78" s="102">
        <v>1.8328576210346302E-2</v>
      </c>
      <c r="AD78" s="102">
        <v>7.3164937478390098E-3</v>
      </c>
      <c r="AE78" s="102">
        <v>9.6463723876874866E-3</v>
      </c>
      <c r="AF78" s="102">
        <v>2.5977130785198997E-2</v>
      </c>
      <c r="AG78" s="102">
        <v>1.2669037074227854E-2</v>
      </c>
      <c r="AH78" s="102">
        <v>4.0327006265968466E-3</v>
      </c>
      <c r="AI78" s="102">
        <v>5.4537454306402442E-3</v>
      </c>
      <c r="AJ78" s="102">
        <v>2.3479011538077969E-2</v>
      </c>
      <c r="AK78" s="102">
        <v>0</v>
      </c>
      <c r="AL78" s="102">
        <v>1.7280631846926939E-2</v>
      </c>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row>
    <row r="79" spans="1:134" ht="24.75" customHeight="1">
      <c r="A79" s="16" t="s">
        <v>20</v>
      </c>
      <c r="B79" s="17" t="s">
        <v>71</v>
      </c>
      <c r="C79" s="102">
        <v>1.7216813002753667E-3</v>
      </c>
      <c r="D79" s="102">
        <v>1.6313972324084612E-4</v>
      </c>
      <c r="E79" s="102">
        <v>0</v>
      </c>
      <c r="F79" s="102">
        <v>2.4357705609819053E-3</v>
      </c>
      <c r="G79" s="102">
        <v>3.3200711818538084E-3</v>
      </c>
      <c r="H79" s="102">
        <v>2.2128121949494509E-3</v>
      </c>
      <c r="I79" s="102">
        <v>1.7966986151179052E-3</v>
      </c>
      <c r="J79" s="102">
        <v>6.2051147430722854E-3</v>
      </c>
      <c r="K79" s="102">
        <v>4.7376880225130901E-4</v>
      </c>
      <c r="L79" s="102">
        <v>4.7353053290361703E-3</v>
      </c>
      <c r="M79" s="102">
        <v>1.7426050192304585E-3</v>
      </c>
      <c r="N79" s="102">
        <v>2.2634714713145585E-3</v>
      </c>
      <c r="O79" s="102">
        <v>1.4569005805344212E-3</v>
      </c>
      <c r="P79" s="102">
        <v>2.2708054650967847E-3</v>
      </c>
      <c r="Q79" s="102">
        <v>1.4890377434560258E-3</v>
      </c>
      <c r="R79" s="102">
        <v>1.0177101637883865E-3</v>
      </c>
      <c r="S79" s="102">
        <v>2.2314086983214487E-3</v>
      </c>
      <c r="T79" s="102">
        <v>1.2925069713746165E-3</v>
      </c>
      <c r="U79" s="102">
        <v>2.9052598410946782E-3</v>
      </c>
      <c r="V79" s="102">
        <v>2.5192027686143374E-3</v>
      </c>
      <c r="W79" s="102">
        <v>2.3089888885485413E-3</v>
      </c>
      <c r="X79" s="102">
        <v>5.9438306944165856E-3</v>
      </c>
      <c r="Y79" s="102">
        <v>8.509064792824152E-3</v>
      </c>
      <c r="Z79" s="102">
        <v>4.2378501015094862E-3</v>
      </c>
      <c r="AA79" s="102">
        <v>2.9335603640090711E-3</v>
      </c>
      <c r="AB79" s="102">
        <v>3.4173858692022457E-4</v>
      </c>
      <c r="AC79" s="102">
        <v>6.5461732282483254E-3</v>
      </c>
      <c r="AD79" s="102">
        <v>3.2196519935360737E-3</v>
      </c>
      <c r="AE79" s="102">
        <v>1.8742839190419951E-2</v>
      </c>
      <c r="AF79" s="102">
        <v>1.0126483829332495E-2</v>
      </c>
      <c r="AG79" s="102">
        <v>1.0693722167901864E-2</v>
      </c>
      <c r="AH79" s="102">
        <v>2.9962580268213849E-3</v>
      </c>
      <c r="AI79" s="102">
        <v>1.4968264227303899E-3</v>
      </c>
      <c r="AJ79" s="102">
        <v>2.2509423393899424E-2</v>
      </c>
      <c r="AK79" s="102">
        <v>0</v>
      </c>
      <c r="AL79" s="102">
        <v>2.650097084135208E-2</v>
      </c>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row>
    <row r="80" spans="1:134" ht="24.75" customHeight="1">
      <c r="A80" s="16" t="s">
        <v>21</v>
      </c>
      <c r="B80" s="17" t="s">
        <v>72</v>
      </c>
      <c r="C80" s="102">
        <v>4.2096388332694974E-2</v>
      </c>
      <c r="D80" s="102">
        <v>5.3635915642651182E-2</v>
      </c>
      <c r="E80" s="102">
        <v>4.4346819506664206E-2</v>
      </c>
      <c r="F80" s="102">
        <v>2.0550604417598844E-2</v>
      </c>
      <c r="G80" s="102">
        <v>7.6238496367729253E-2</v>
      </c>
      <c r="H80" s="102">
        <v>8.6519007129130215E-2</v>
      </c>
      <c r="I80" s="102">
        <v>9.040492199124596E-2</v>
      </c>
      <c r="J80" s="102">
        <v>4.3237124896440861E-2</v>
      </c>
      <c r="K80" s="102">
        <v>8.7390553463720828E-3</v>
      </c>
      <c r="L80" s="102">
        <v>4.5538427016957185E-2</v>
      </c>
      <c r="M80" s="102">
        <v>4.0907582081802014E-2</v>
      </c>
      <c r="N80" s="102">
        <v>3.980375360934453E-2</v>
      </c>
      <c r="O80" s="102">
        <v>5.2943349924887861E-2</v>
      </c>
      <c r="P80" s="102">
        <v>6.5428398406749605E-2</v>
      </c>
      <c r="Q80" s="102">
        <v>6.8676793511878442E-2</v>
      </c>
      <c r="R80" s="102">
        <v>6.1989241799926792E-2</v>
      </c>
      <c r="S80" s="102">
        <v>4.3288635238255421E-2</v>
      </c>
      <c r="T80" s="102">
        <v>4.6401876518699987E-2</v>
      </c>
      <c r="U80" s="102">
        <v>5.3449918352322989E-2</v>
      </c>
      <c r="V80" s="102">
        <v>6.549826204471057E-2</v>
      </c>
      <c r="W80" s="102">
        <v>6.620463118994567E-2</v>
      </c>
      <c r="X80" s="102">
        <v>2.9535846764461061E-2</v>
      </c>
      <c r="Y80" s="102">
        <v>2.0241441119989344E-2</v>
      </c>
      <c r="Z80" s="102">
        <v>1.5883726130719547E-2</v>
      </c>
      <c r="AA80" s="102">
        <v>6.1934344953916707E-3</v>
      </c>
      <c r="AB80" s="102">
        <v>1.0687469511245174E-3</v>
      </c>
      <c r="AC80" s="102">
        <v>3.0034942851321595E-2</v>
      </c>
      <c r="AD80" s="102">
        <v>1.1637850947658892E-2</v>
      </c>
      <c r="AE80" s="102">
        <v>1.1524175220562047E-2</v>
      </c>
      <c r="AF80" s="102">
        <v>2.5308266137286366E-2</v>
      </c>
      <c r="AG80" s="102">
        <v>5.7171950434062591E-2</v>
      </c>
      <c r="AH80" s="102">
        <v>3.5511747278727392E-2</v>
      </c>
      <c r="AI80" s="102">
        <v>3.4411479702831094E-2</v>
      </c>
      <c r="AJ80" s="102">
        <v>6.8288618399941048E-2</v>
      </c>
      <c r="AK80" s="102">
        <v>0.21327123504999632</v>
      </c>
      <c r="AL80" s="102">
        <v>1.71254220304893E-2</v>
      </c>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row>
    <row r="81" spans="1:138" ht="24.75" customHeight="1">
      <c r="A81" s="16" t="s">
        <v>22</v>
      </c>
      <c r="B81" s="17" t="s">
        <v>73</v>
      </c>
      <c r="C81" s="102">
        <v>1.3895611400996556E-2</v>
      </c>
      <c r="D81" s="102">
        <v>2.7017926107190907E-2</v>
      </c>
      <c r="E81" s="102">
        <v>1.558892106520326E-2</v>
      </c>
      <c r="F81" s="102">
        <v>8.1916592844557712E-2</v>
      </c>
      <c r="G81" s="102">
        <v>8.9015158222880992E-3</v>
      </c>
      <c r="H81" s="102">
        <v>4.3650496753662012E-2</v>
      </c>
      <c r="I81" s="102">
        <v>1.8879925455145559E-2</v>
      </c>
      <c r="J81" s="102">
        <v>1.474188584825236E-2</v>
      </c>
      <c r="K81" s="102">
        <v>5.546342773713419E-3</v>
      </c>
      <c r="L81" s="102">
        <v>2.5703171361824727E-2</v>
      </c>
      <c r="M81" s="102">
        <v>9.4818219036801547E-3</v>
      </c>
      <c r="N81" s="102">
        <v>2.3654632261209629E-2</v>
      </c>
      <c r="O81" s="102">
        <v>1.4256705432859512E-2</v>
      </c>
      <c r="P81" s="102">
        <v>1.4328957766216342E-2</v>
      </c>
      <c r="Q81" s="102">
        <v>9.3183752962917952E-3</v>
      </c>
      <c r="R81" s="102">
        <v>1.1284453573081671E-2</v>
      </c>
      <c r="S81" s="102">
        <v>1.1093241330343142E-2</v>
      </c>
      <c r="T81" s="102">
        <v>6.9363428782665036E-3</v>
      </c>
      <c r="U81" s="102">
        <v>2.2479932542310708E-2</v>
      </c>
      <c r="V81" s="102">
        <v>2.0841829348507795E-2</v>
      </c>
      <c r="W81" s="102">
        <v>1.3335675744811591E-2</v>
      </c>
      <c r="X81" s="102">
        <v>2.9582350500706265E-2</v>
      </c>
      <c r="Y81" s="102">
        <v>8.2465746276731405E-3</v>
      </c>
      <c r="Z81" s="102">
        <v>5.3564129638576326E-2</v>
      </c>
      <c r="AA81" s="102">
        <v>9.9587005969837758E-2</v>
      </c>
      <c r="AB81" s="102">
        <v>5.7345525917679878E-2</v>
      </c>
      <c r="AC81" s="102">
        <v>5.0738201034586726E-2</v>
      </c>
      <c r="AD81" s="102">
        <v>1.3897145874273476E-2</v>
      </c>
      <c r="AE81" s="102">
        <v>2.6700925503561428E-3</v>
      </c>
      <c r="AF81" s="102">
        <v>1.4375450673092014E-2</v>
      </c>
      <c r="AG81" s="102">
        <v>1.3194867098026463E-2</v>
      </c>
      <c r="AH81" s="102">
        <v>1.770514250439871E-2</v>
      </c>
      <c r="AI81" s="102">
        <v>3.6951729141255399E-2</v>
      </c>
      <c r="AJ81" s="102">
        <v>1.4539351447861178E-2</v>
      </c>
      <c r="AK81" s="102">
        <v>0</v>
      </c>
      <c r="AL81" s="102">
        <v>0.5864351960008255</v>
      </c>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row>
    <row r="82" spans="1:138" ht="24.75" customHeight="1">
      <c r="A82" s="16" t="s">
        <v>23</v>
      </c>
      <c r="B82" s="17" t="s">
        <v>74</v>
      </c>
      <c r="C82" s="102">
        <v>9.2317840653334733E-4</v>
      </c>
      <c r="D82" s="102">
        <v>9.246788813665653E-4</v>
      </c>
      <c r="E82" s="102">
        <v>0</v>
      </c>
      <c r="F82" s="102">
        <v>8.9889185774514567E-3</v>
      </c>
      <c r="G82" s="102">
        <v>1.7331634522953154E-3</v>
      </c>
      <c r="H82" s="102">
        <v>3.6926132755990292E-3</v>
      </c>
      <c r="I82" s="102">
        <v>3.8498924981636806E-3</v>
      </c>
      <c r="J82" s="102">
        <v>2.7959211131788654E-3</v>
      </c>
      <c r="K82" s="102">
        <v>3.5027050120436921E-4</v>
      </c>
      <c r="L82" s="102">
        <v>3.6400733842013159E-3</v>
      </c>
      <c r="M82" s="102">
        <v>1.6694577593297415E-3</v>
      </c>
      <c r="N82" s="102">
        <v>1.5909299150352347E-3</v>
      </c>
      <c r="O82" s="102">
        <v>4.0087414667907975E-3</v>
      </c>
      <c r="P82" s="102">
        <v>2.9474666550832166E-3</v>
      </c>
      <c r="Q82" s="102">
        <v>3.3359889486468128E-3</v>
      </c>
      <c r="R82" s="102">
        <v>1.9592807805158771E-3</v>
      </c>
      <c r="S82" s="102">
        <v>1.7536327993823088E-3</v>
      </c>
      <c r="T82" s="102">
        <v>8.3335113029172053E-4</v>
      </c>
      <c r="U82" s="102">
        <v>3.0231943950775365E-3</v>
      </c>
      <c r="V82" s="102">
        <v>3.0751864823999175E-3</v>
      </c>
      <c r="W82" s="102">
        <v>2.8974570825049356E-3</v>
      </c>
      <c r="X82" s="102">
        <v>1.1055415276538446E-2</v>
      </c>
      <c r="Y82" s="102">
        <v>2.8048287926717014E-3</v>
      </c>
      <c r="Z82" s="102">
        <v>2.8148506167204882E-2</v>
      </c>
      <c r="AA82" s="102">
        <v>1.4954509027267396E-2</v>
      </c>
      <c r="AB82" s="102">
        <v>5.6439042584836103E-3</v>
      </c>
      <c r="AC82" s="102">
        <v>2.3534360105152918E-2</v>
      </c>
      <c r="AD82" s="102">
        <v>2.6386184367451826E-2</v>
      </c>
      <c r="AE82" s="102">
        <v>8.0469752790320959E-4</v>
      </c>
      <c r="AF82" s="102">
        <v>1.4342739727807551E-2</v>
      </c>
      <c r="AG82" s="102">
        <v>6.5853098570756675E-3</v>
      </c>
      <c r="AH82" s="102">
        <v>1.9970635765793304E-2</v>
      </c>
      <c r="AI82" s="102">
        <v>5.6471147046212762E-3</v>
      </c>
      <c r="AJ82" s="102">
        <v>1.5681769217295662E-2</v>
      </c>
      <c r="AK82" s="102">
        <v>0</v>
      </c>
      <c r="AL82" s="102">
        <v>3.4084196202316275E-3</v>
      </c>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row>
    <row r="83" spans="1:138" ht="24.75" customHeight="1">
      <c r="A83" s="16" t="s">
        <v>24</v>
      </c>
      <c r="B83" s="17" t="s">
        <v>75</v>
      </c>
      <c r="C83" s="102">
        <v>4.7922271448015481E-2</v>
      </c>
      <c r="D83" s="102">
        <v>3.8454383487953728E-2</v>
      </c>
      <c r="E83" s="102">
        <v>2.9729271951009797E-2</v>
      </c>
      <c r="F83" s="102">
        <v>0.3516398400194225</v>
      </c>
      <c r="G83" s="102">
        <v>3.5425096675889667E-2</v>
      </c>
      <c r="H83" s="102">
        <v>2.5577590714255125E-2</v>
      </c>
      <c r="I83" s="102">
        <v>4.3081182481903478E-2</v>
      </c>
      <c r="J83" s="102">
        <v>2.5755780947813979E-2</v>
      </c>
      <c r="K83" s="102">
        <v>2.6154412813779847E-2</v>
      </c>
      <c r="L83" s="102">
        <v>7.2048687259777713E-2</v>
      </c>
      <c r="M83" s="102">
        <v>2.2431069784890591E-2</v>
      </c>
      <c r="N83" s="102">
        <v>2.8743440444074665E-2</v>
      </c>
      <c r="O83" s="102">
        <v>2.9774107821101223E-2</v>
      </c>
      <c r="P83" s="102">
        <v>2.0843016915817462E-2</v>
      </c>
      <c r="Q83" s="102">
        <v>1.9122627977427684E-2</v>
      </c>
      <c r="R83" s="102">
        <v>2.1450178511191149E-2</v>
      </c>
      <c r="S83" s="102">
        <v>1.8963362836975448E-2</v>
      </c>
      <c r="T83" s="102">
        <v>1.7211290862784383E-2</v>
      </c>
      <c r="U83" s="102">
        <v>1.8376313695110422E-2</v>
      </c>
      <c r="V83" s="102">
        <v>5.194881262099222E-2</v>
      </c>
      <c r="W83" s="102">
        <v>5.2093833540873859E-2</v>
      </c>
      <c r="X83" s="102">
        <v>3.8655055488700941E-2</v>
      </c>
      <c r="Y83" s="102">
        <v>3.6540013722158822E-2</v>
      </c>
      <c r="Z83" s="102">
        <v>4.7587246567043988E-2</v>
      </c>
      <c r="AA83" s="102">
        <v>2.1315217562520101E-2</v>
      </c>
      <c r="AB83" s="102">
        <v>2.1711541155599785E-3</v>
      </c>
      <c r="AC83" s="102">
        <v>0.12929565694801112</v>
      </c>
      <c r="AD83" s="102">
        <v>2.0335657961678501E-2</v>
      </c>
      <c r="AE83" s="102">
        <v>2.3793228281712368E-2</v>
      </c>
      <c r="AF83" s="102">
        <v>1.9398341645463585E-2</v>
      </c>
      <c r="AG83" s="102">
        <v>1.7446069300301192E-2</v>
      </c>
      <c r="AH83" s="102">
        <v>2.6827044775107126E-2</v>
      </c>
      <c r="AI83" s="102">
        <v>1.4523328627948393E-2</v>
      </c>
      <c r="AJ83" s="102">
        <v>2.86590862122666E-2</v>
      </c>
      <c r="AK83" s="102">
        <v>5.5524772879855092E-2</v>
      </c>
      <c r="AL83" s="102">
        <v>4.5170902659488268E-2</v>
      </c>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row>
    <row r="84" spans="1:138" ht="24.75" customHeight="1">
      <c r="A84" s="16" t="s">
        <v>25</v>
      </c>
      <c r="B84" s="17" t="s">
        <v>76</v>
      </c>
      <c r="C84" s="102">
        <v>4.3511912423881962E-3</v>
      </c>
      <c r="D84" s="102">
        <v>6.8908806357247405E-3</v>
      </c>
      <c r="E84" s="102">
        <v>0</v>
      </c>
      <c r="F84" s="102">
        <v>6.5920930209783912E-3</v>
      </c>
      <c r="G84" s="102">
        <v>3.9842799059167126E-3</v>
      </c>
      <c r="H84" s="102">
        <v>9.8387017568343314E-3</v>
      </c>
      <c r="I84" s="102">
        <v>8.8621238040073515E-3</v>
      </c>
      <c r="J84" s="102">
        <v>1.1142406834531634E-2</v>
      </c>
      <c r="K84" s="102">
        <v>9.494364475681567E-4</v>
      </c>
      <c r="L84" s="102">
        <v>9.3107134634219362E-3</v>
      </c>
      <c r="M84" s="102">
        <v>3.5211606930916168E-3</v>
      </c>
      <c r="N84" s="102">
        <v>7.1866860003019497E-3</v>
      </c>
      <c r="O84" s="102">
        <v>1.1462011171176872E-2</v>
      </c>
      <c r="P84" s="102">
        <v>1.2026185941856973E-2</v>
      </c>
      <c r="Q84" s="102">
        <v>1.9196569209754197E-2</v>
      </c>
      <c r="R84" s="102">
        <v>2.0643264696708904E-2</v>
      </c>
      <c r="S84" s="102">
        <v>1.0735770559960259E-2</v>
      </c>
      <c r="T84" s="102">
        <v>3.4044757411044809E-3</v>
      </c>
      <c r="U84" s="102">
        <v>9.1592347671921089E-3</v>
      </c>
      <c r="V84" s="102">
        <v>9.3509727250854369E-3</v>
      </c>
      <c r="W84" s="102">
        <v>9.8261412644234294E-3</v>
      </c>
      <c r="X84" s="102">
        <v>2.0081581048830524E-2</v>
      </c>
      <c r="Y84" s="102">
        <v>2.7124949904160055E-2</v>
      </c>
      <c r="Z84" s="102">
        <v>4.0962860208656235E-2</v>
      </c>
      <c r="AA84" s="102">
        <v>5.7175040723514869E-2</v>
      </c>
      <c r="AB84" s="102">
        <v>1.9485380506526881E-3</v>
      </c>
      <c r="AC84" s="102">
        <v>1.0881920337803492E-2</v>
      </c>
      <c r="AD84" s="102">
        <v>8.4564136384571262E-2</v>
      </c>
      <c r="AE84" s="102">
        <v>2.7512163130800699E-2</v>
      </c>
      <c r="AF84" s="102">
        <v>4.1855904121590737E-2</v>
      </c>
      <c r="AG84" s="102">
        <v>1.429745900893431E-2</v>
      </c>
      <c r="AH84" s="102">
        <v>6.6101140355205798E-2</v>
      </c>
      <c r="AI84" s="102">
        <v>3.6527104715124006E-2</v>
      </c>
      <c r="AJ84" s="102">
        <v>2.3092479462328043E-2</v>
      </c>
      <c r="AK84" s="102">
        <v>0</v>
      </c>
      <c r="AL84" s="102">
        <v>2.4110015602243847E-2</v>
      </c>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row>
    <row r="85" spans="1:138" ht="24.75" customHeight="1">
      <c r="A85" s="16" t="s">
        <v>26</v>
      </c>
      <c r="B85" s="17" t="s">
        <v>77</v>
      </c>
      <c r="C85" s="102">
        <v>0</v>
      </c>
      <c r="D85" s="102">
        <v>0</v>
      </c>
      <c r="E85" s="102">
        <v>0</v>
      </c>
      <c r="F85" s="102">
        <v>0</v>
      </c>
      <c r="G85" s="102">
        <v>0</v>
      </c>
      <c r="H85" s="102">
        <v>0</v>
      </c>
      <c r="I85" s="102">
        <v>0</v>
      </c>
      <c r="J85" s="102">
        <v>0</v>
      </c>
      <c r="K85" s="102">
        <v>0</v>
      </c>
      <c r="L85" s="102">
        <v>0</v>
      </c>
      <c r="M85" s="102">
        <v>0</v>
      </c>
      <c r="N85" s="102">
        <v>0</v>
      </c>
      <c r="O85" s="102">
        <v>0</v>
      </c>
      <c r="P85" s="102">
        <v>0</v>
      </c>
      <c r="Q85" s="102">
        <v>0</v>
      </c>
      <c r="R85" s="102">
        <v>0</v>
      </c>
      <c r="S85" s="102">
        <v>0</v>
      </c>
      <c r="T85" s="102">
        <v>0</v>
      </c>
      <c r="U85" s="102">
        <v>0</v>
      </c>
      <c r="V85" s="102">
        <v>0</v>
      </c>
      <c r="W85" s="102">
        <v>0</v>
      </c>
      <c r="X85" s="102">
        <v>0</v>
      </c>
      <c r="Y85" s="102">
        <v>0</v>
      </c>
      <c r="Z85" s="102">
        <v>0</v>
      </c>
      <c r="AA85" s="102">
        <v>0</v>
      </c>
      <c r="AB85" s="102">
        <v>0</v>
      </c>
      <c r="AC85" s="102">
        <v>0</v>
      </c>
      <c r="AD85" s="102">
        <v>0</v>
      </c>
      <c r="AE85" s="102">
        <v>0</v>
      </c>
      <c r="AF85" s="102">
        <v>0</v>
      </c>
      <c r="AG85" s="102">
        <v>0</v>
      </c>
      <c r="AH85" s="102">
        <v>0</v>
      </c>
      <c r="AI85" s="102">
        <v>0</v>
      </c>
      <c r="AJ85" s="102">
        <v>0</v>
      </c>
      <c r="AK85" s="102">
        <v>0</v>
      </c>
      <c r="AL85" s="102">
        <v>0.27965264279228502</v>
      </c>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row>
    <row r="86" spans="1:138" ht="24.75" customHeight="1">
      <c r="A86" s="16" t="s">
        <v>27</v>
      </c>
      <c r="B86" s="17" t="s">
        <v>78</v>
      </c>
      <c r="C86" s="102">
        <v>5.7272242231650014E-4</v>
      </c>
      <c r="D86" s="102">
        <v>1.8970542388092888E-3</v>
      </c>
      <c r="E86" s="102">
        <v>0</v>
      </c>
      <c r="F86" s="102">
        <v>1.8809152189271658E-4</v>
      </c>
      <c r="G86" s="102">
        <v>6.9082364164673483E-3</v>
      </c>
      <c r="H86" s="102">
        <v>5.2935455608892484E-3</v>
      </c>
      <c r="I86" s="102">
        <v>5.1895830139530889E-3</v>
      </c>
      <c r="J86" s="102">
        <v>6.4545629114500791E-2</v>
      </c>
      <c r="K86" s="102">
        <v>2.209764970637516E-3</v>
      </c>
      <c r="L86" s="102">
        <v>3.9830902021388094E-2</v>
      </c>
      <c r="M86" s="102">
        <v>7.226935166947797E-3</v>
      </c>
      <c r="N86" s="102">
        <v>1.6667981901146506E-2</v>
      </c>
      <c r="O86" s="102">
        <v>7.8035626265858605E-3</v>
      </c>
      <c r="P86" s="102">
        <v>3.2432068797513001E-2</v>
      </c>
      <c r="Q86" s="102">
        <v>8.1629565314392472E-2</v>
      </c>
      <c r="R86" s="102">
        <v>8.1031196215217566E-2</v>
      </c>
      <c r="S86" s="102">
        <v>0.10213539412286041</v>
      </c>
      <c r="T86" s="102">
        <v>3.3945275869682733E-2</v>
      </c>
      <c r="U86" s="102">
        <v>7.132445855088404E-2</v>
      </c>
      <c r="V86" s="102">
        <v>2.382590251712469E-2</v>
      </c>
      <c r="W86" s="102">
        <v>1.2613493251671E-3</v>
      </c>
      <c r="X86" s="102">
        <v>1.8711737830931031E-2</v>
      </c>
      <c r="Y86" s="102">
        <v>1.5172671534865176E-4</v>
      </c>
      <c r="Z86" s="102">
        <v>3.0076596212549717E-3</v>
      </c>
      <c r="AA86" s="102">
        <v>4.7300325711407325E-4</v>
      </c>
      <c r="AB86" s="102">
        <v>2.4229847122399233E-6</v>
      </c>
      <c r="AC86" s="102">
        <v>2.5657871679698125E-3</v>
      </c>
      <c r="AD86" s="102">
        <v>1.260356698816064E-2</v>
      </c>
      <c r="AE86" s="102">
        <v>1.0416488599384796E-4</v>
      </c>
      <c r="AF86" s="102">
        <v>2.0521734914354392E-3</v>
      </c>
      <c r="AG86" s="102">
        <v>1.5060857533653868E-4</v>
      </c>
      <c r="AH86" s="102">
        <v>0</v>
      </c>
      <c r="AI86" s="102">
        <v>2.0349506449760511E-3</v>
      </c>
      <c r="AJ86" s="102">
        <v>5.1050032876424098E-4</v>
      </c>
      <c r="AK86" s="102">
        <v>0</v>
      </c>
      <c r="AL86" s="102">
        <v>3.5054771663139674E-2</v>
      </c>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row>
    <row r="87" spans="1:138" ht="24.75" customHeight="1">
      <c r="A87" s="16" t="s">
        <v>28</v>
      </c>
      <c r="B87" s="17" t="s">
        <v>79</v>
      </c>
      <c r="C87" s="102">
        <v>6.8488515694124395E-4</v>
      </c>
      <c r="D87" s="102">
        <v>0</v>
      </c>
      <c r="E87" s="102">
        <v>0</v>
      </c>
      <c r="F87" s="102">
        <v>0</v>
      </c>
      <c r="G87" s="102">
        <v>0</v>
      </c>
      <c r="H87" s="102">
        <v>0</v>
      </c>
      <c r="I87" s="102">
        <v>1.799983024970979E-6</v>
      </c>
      <c r="J87" s="102">
        <v>7.872533587588917E-6</v>
      </c>
      <c r="K87" s="102">
        <v>0</v>
      </c>
      <c r="L87" s="102">
        <v>0</v>
      </c>
      <c r="M87" s="102">
        <v>1.9545023000903432E-6</v>
      </c>
      <c r="N87" s="102">
        <v>0</v>
      </c>
      <c r="O87" s="102">
        <v>0</v>
      </c>
      <c r="P87" s="102">
        <v>0</v>
      </c>
      <c r="Q87" s="102">
        <v>0</v>
      </c>
      <c r="R87" s="102">
        <v>0</v>
      </c>
      <c r="S87" s="102">
        <v>0</v>
      </c>
      <c r="T87" s="102">
        <v>0</v>
      </c>
      <c r="U87" s="102">
        <v>0</v>
      </c>
      <c r="V87" s="102">
        <v>1.084710746716474E-6</v>
      </c>
      <c r="W87" s="102">
        <v>1.943213667593713E-7</v>
      </c>
      <c r="X87" s="102">
        <v>3.2906136164912441E-6</v>
      </c>
      <c r="Y87" s="102">
        <v>2.4704582142010882E-5</v>
      </c>
      <c r="Z87" s="102">
        <v>2.1670456759431538E-5</v>
      </c>
      <c r="AA87" s="102">
        <v>2.8985984511590756E-5</v>
      </c>
      <c r="AB87" s="102">
        <v>1.2659691502325386E-6</v>
      </c>
      <c r="AC87" s="102">
        <v>6.5645232015525538E-5</v>
      </c>
      <c r="AD87" s="102">
        <v>3.547959481145909E-5</v>
      </c>
      <c r="AE87" s="102">
        <v>6.0804548424533565E-6</v>
      </c>
      <c r="AF87" s="102">
        <v>1.2775910747775061E-5</v>
      </c>
      <c r="AG87" s="102">
        <v>1.8353852798457543E-2</v>
      </c>
      <c r="AH87" s="102">
        <v>1.0785104659569528E-5</v>
      </c>
      <c r="AI87" s="102">
        <v>4.309986391232157E-6</v>
      </c>
      <c r="AJ87" s="102">
        <v>5.2703376425553583E-5</v>
      </c>
      <c r="AK87" s="102">
        <v>0</v>
      </c>
      <c r="AL87" s="102">
        <v>2.3739805681374004E-4</v>
      </c>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row>
    <row r="88" spans="1:138" ht="24.75" customHeight="1">
      <c r="A88" s="16" t="s">
        <v>29</v>
      </c>
      <c r="B88" s="17" t="s">
        <v>80</v>
      </c>
      <c r="C88" s="102">
        <v>1.5251937507900937E-6</v>
      </c>
      <c r="D88" s="102">
        <v>1.9859933701833433E-3</v>
      </c>
      <c r="E88" s="102">
        <v>0</v>
      </c>
      <c r="F88" s="102">
        <v>1.8597412696819194E-3</v>
      </c>
      <c r="G88" s="102">
        <v>8.044114799326251E-4</v>
      </c>
      <c r="H88" s="102">
        <v>1.4019918046639546E-3</v>
      </c>
      <c r="I88" s="102">
        <v>5.5162251849570003E-4</v>
      </c>
      <c r="J88" s="102">
        <v>1.5442254484185004E-3</v>
      </c>
      <c r="K88" s="102">
        <v>3.7971720460295368E-4</v>
      </c>
      <c r="L88" s="102">
        <v>1.2980227795617034E-3</v>
      </c>
      <c r="M88" s="102">
        <v>8.4349342676925357E-4</v>
      </c>
      <c r="N88" s="102">
        <v>3.1504119322905093E-4</v>
      </c>
      <c r="O88" s="102">
        <v>1.2556516634469465E-3</v>
      </c>
      <c r="P88" s="102">
        <v>1.5982311537907953E-3</v>
      </c>
      <c r="Q88" s="102">
        <v>7.0041918968672377E-4</v>
      </c>
      <c r="R88" s="102">
        <v>1.4874128762867593E-3</v>
      </c>
      <c r="S88" s="102">
        <v>5.3731710420252296E-4</v>
      </c>
      <c r="T88" s="102">
        <v>3.1737641845639927E-4</v>
      </c>
      <c r="U88" s="102">
        <v>4.5472596138657929E-4</v>
      </c>
      <c r="V88" s="102">
        <v>8.4220481519061221E-4</v>
      </c>
      <c r="W88" s="102">
        <v>7.211292902633118E-4</v>
      </c>
      <c r="X88" s="102">
        <v>1.9067535324387886E-3</v>
      </c>
      <c r="Y88" s="102">
        <v>6.5461058167858611E-3</v>
      </c>
      <c r="Z88" s="102">
        <v>5.8415520448309478E-4</v>
      </c>
      <c r="AA88" s="102">
        <v>2.6803278290449704E-3</v>
      </c>
      <c r="AB88" s="102">
        <v>2.8920028820586459E-4</v>
      </c>
      <c r="AC88" s="102">
        <v>1.2261452325710732E-3</v>
      </c>
      <c r="AD88" s="102">
        <v>8.4966256960573047E-4</v>
      </c>
      <c r="AE88" s="102">
        <v>4.1102659989683755E-6</v>
      </c>
      <c r="AF88" s="102">
        <v>2.0517710650244337E-3</v>
      </c>
      <c r="AG88" s="102">
        <v>1.2071294669542987E-3</v>
      </c>
      <c r="AH88" s="102">
        <v>0</v>
      </c>
      <c r="AI88" s="102">
        <v>1.985730613610725E-3</v>
      </c>
      <c r="AJ88" s="102">
        <v>3.5736708054384136E-3</v>
      </c>
      <c r="AK88" s="102">
        <v>0</v>
      </c>
      <c r="AL88" s="102">
        <v>2.69933183283649E-3</v>
      </c>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row>
    <row r="89" spans="1:138" ht="24.75" customHeight="1">
      <c r="A89" s="16" t="s">
        <v>30</v>
      </c>
      <c r="B89" s="17" t="s">
        <v>81</v>
      </c>
      <c r="C89" s="102">
        <v>2.134139010831456E-2</v>
      </c>
      <c r="D89" s="102">
        <v>8.7291456458321644E-3</v>
      </c>
      <c r="E89" s="102">
        <v>2.6849248684262098E-3</v>
      </c>
      <c r="F89" s="102">
        <v>4.2038000270185748E-2</v>
      </c>
      <c r="G89" s="102">
        <v>3.1717122762760196E-2</v>
      </c>
      <c r="H89" s="102">
        <v>3.2907690857328094E-2</v>
      </c>
      <c r="I89" s="102">
        <v>3.1233022095536907E-2</v>
      </c>
      <c r="J89" s="102">
        <v>6.6118359358704498E-2</v>
      </c>
      <c r="K89" s="102">
        <v>3.9317829647158801E-3</v>
      </c>
      <c r="L89" s="102">
        <v>5.1473036914065372E-2</v>
      </c>
      <c r="M89" s="102">
        <v>1.433672308163841E-2</v>
      </c>
      <c r="N89" s="102">
        <v>2.9199481657199714E-2</v>
      </c>
      <c r="O89" s="102">
        <v>3.3186979182940418E-2</v>
      </c>
      <c r="P89" s="102">
        <v>4.0590385351544474E-2</v>
      </c>
      <c r="Q89" s="102">
        <v>4.919689164241086E-2</v>
      </c>
      <c r="R89" s="102">
        <v>4.7662707108252197E-2</v>
      </c>
      <c r="S89" s="102">
        <v>5.2483265690752831E-2</v>
      </c>
      <c r="T89" s="102">
        <v>2.8561666720347399E-2</v>
      </c>
      <c r="U89" s="102">
        <v>4.7595254560390453E-2</v>
      </c>
      <c r="V89" s="102">
        <v>3.5902019966612637E-2</v>
      </c>
      <c r="W89" s="102">
        <v>7.7421366773287606E-2</v>
      </c>
      <c r="X89" s="102">
        <v>7.03385668050934E-2</v>
      </c>
      <c r="Y89" s="102">
        <v>6.6605852640174476E-2</v>
      </c>
      <c r="Z89" s="102">
        <v>5.9188857697540245E-2</v>
      </c>
      <c r="AA89" s="102">
        <v>0.11307307158515498</v>
      </c>
      <c r="AB89" s="102">
        <v>1.9481998360083512E-2</v>
      </c>
      <c r="AC89" s="102">
        <v>0.10667173731885107</v>
      </c>
      <c r="AD89" s="102">
        <v>0.14558393182233847</v>
      </c>
      <c r="AE89" s="102">
        <v>4.271558618049949E-2</v>
      </c>
      <c r="AF89" s="102">
        <v>6.2075724908537459E-2</v>
      </c>
      <c r="AG89" s="102">
        <v>4.5287143242741475E-2</v>
      </c>
      <c r="AH89" s="102">
        <v>7.1845002186570542E-2</v>
      </c>
      <c r="AI89" s="102">
        <v>9.0802925018388728E-2</v>
      </c>
      <c r="AJ89" s="102">
        <v>3.5094255426169896E-2</v>
      </c>
      <c r="AK89" s="102">
        <v>0</v>
      </c>
      <c r="AL89" s="102">
        <v>4.0928483457362469E-2</v>
      </c>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row>
    <row r="90" spans="1:138" ht="24.75" customHeight="1">
      <c r="A90" s="16" t="s">
        <v>31</v>
      </c>
      <c r="B90" s="17" t="s">
        <v>82</v>
      </c>
      <c r="C90" s="102">
        <v>9.3836189812733495E-4</v>
      </c>
      <c r="D90" s="102">
        <v>1.8026254032498755E-3</v>
      </c>
      <c r="E90" s="102">
        <v>0</v>
      </c>
      <c r="F90" s="102">
        <v>2.7758638123432749E-4</v>
      </c>
      <c r="G90" s="102">
        <v>1.2159215152674694E-4</v>
      </c>
      <c r="H90" s="102">
        <v>2.0710121378294329E-4</v>
      </c>
      <c r="I90" s="102">
        <v>1.4784996128735213E-4</v>
      </c>
      <c r="J90" s="102">
        <v>1.594146290416521E-4</v>
      </c>
      <c r="K90" s="102">
        <v>2.4814033827022228E-5</v>
      </c>
      <c r="L90" s="102">
        <v>1.5322864770886237E-4</v>
      </c>
      <c r="M90" s="102">
        <v>1.2013999625492235E-4</v>
      </c>
      <c r="N90" s="102">
        <v>2.0965315686337981E-4</v>
      </c>
      <c r="O90" s="102">
        <v>1.4575675265085807E-4</v>
      </c>
      <c r="P90" s="102">
        <v>1.5190347293309085E-4</v>
      </c>
      <c r="Q90" s="102">
        <v>2.2109765543620183E-4</v>
      </c>
      <c r="R90" s="102">
        <v>1.8454319788573019E-4</v>
      </c>
      <c r="S90" s="102">
        <v>2.179362056894263E-4</v>
      </c>
      <c r="T90" s="102">
        <v>1.1420468716029312E-4</v>
      </c>
      <c r="U90" s="102">
        <v>8.7317876141021283E-5</v>
      </c>
      <c r="V90" s="102">
        <v>4.5032725759414311E-4</v>
      </c>
      <c r="W90" s="102">
        <v>4.7522790974612012E-4</v>
      </c>
      <c r="X90" s="102">
        <v>1.2968688467031861E-4</v>
      </c>
      <c r="Y90" s="102">
        <v>1.8549992794064486E-4</v>
      </c>
      <c r="Z90" s="102">
        <v>9.6967474334227707E-4</v>
      </c>
      <c r="AA90" s="102">
        <v>2.6334985987623382E-4</v>
      </c>
      <c r="AB90" s="102">
        <v>7.3507315483972127E-4</v>
      </c>
      <c r="AC90" s="102">
        <v>5.7677901020279838E-4</v>
      </c>
      <c r="AD90" s="102">
        <v>3.3125308771494479E-3</v>
      </c>
      <c r="AE90" s="102">
        <v>4.2867899229379844E-4</v>
      </c>
      <c r="AF90" s="102">
        <v>1.5230147467774856E-3</v>
      </c>
      <c r="AG90" s="102">
        <v>1.3484802082379553E-2</v>
      </c>
      <c r="AH90" s="102">
        <v>3.4386098700837789E-3</v>
      </c>
      <c r="AI90" s="102">
        <v>1.3549795592686237E-3</v>
      </c>
      <c r="AJ90" s="102">
        <v>1.145268390015821E-2</v>
      </c>
      <c r="AK90" s="102">
        <v>0</v>
      </c>
      <c r="AL90" s="102">
        <v>3.445800032711535E-3</v>
      </c>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row>
    <row r="91" spans="1:138" ht="24.75" customHeight="1">
      <c r="A91" s="16" t="s">
        <v>32</v>
      </c>
      <c r="B91" s="17" t="s">
        <v>83</v>
      </c>
      <c r="C91" s="102">
        <v>7.9913470882610974E-4</v>
      </c>
      <c r="D91" s="102">
        <v>1.5110232266004823E-3</v>
      </c>
      <c r="E91" s="102">
        <v>0</v>
      </c>
      <c r="F91" s="102">
        <v>8.7794709396882243E-4</v>
      </c>
      <c r="G91" s="102">
        <v>6.5832208243765461E-4</v>
      </c>
      <c r="H91" s="102">
        <v>1.036883818856516E-3</v>
      </c>
      <c r="I91" s="102">
        <v>8.6310581017301057E-4</v>
      </c>
      <c r="J91" s="102">
        <v>4.8436435324725207E-4</v>
      </c>
      <c r="K91" s="102">
        <v>1.8052811054249639E-5</v>
      </c>
      <c r="L91" s="102">
        <v>1.0074730072755561E-3</v>
      </c>
      <c r="M91" s="102">
        <v>2.6511612489291109E-4</v>
      </c>
      <c r="N91" s="102">
        <v>5.6434667198344563E-4</v>
      </c>
      <c r="O91" s="102">
        <v>1.1240918115139572E-3</v>
      </c>
      <c r="P91" s="102">
        <v>1.1027806562624628E-3</v>
      </c>
      <c r="Q91" s="102">
        <v>1.4004682525878395E-3</v>
      </c>
      <c r="R91" s="102">
        <v>1.2784139012985297E-3</v>
      </c>
      <c r="S91" s="102">
        <v>1.5977324835245686E-3</v>
      </c>
      <c r="T91" s="102">
        <v>4.4550000404670355E-4</v>
      </c>
      <c r="U91" s="102">
        <v>9.773503403777248E-4</v>
      </c>
      <c r="V91" s="102">
        <v>6.7965644764798048E-4</v>
      </c>
      <c r="W91" s="102">
        <v>2.8029634796978458E-4</v>
      </c>
      <c r="X91" s="102">
        <v>1.2622607288512787E-3</v>
      </c>
      <c r="Y91" s="102">
        <v>1.9436057250299466E-3</v>
      </c>
      <c r="Z91" s="102">
        <v>3.8771609369234925E-3</v>
      </c>
      <c r="AA91" s="102">
        <v>3.6235638942564864E-3</v>
      </c>
      <c r="AB91" s="102">
        <v>2.2754308041394284E-4</v>
      </c>
      <c r="AC91" s="102">
        <v>1.4968784126222232E-3</v>
      </c>
      <c r="AD91" s="102">
        <v>1.5202323392019296E-3</v>
      </c>
      <c r="AE91" s="102">
        <v>1.5819777034994595E-3</v>
      </c>
      <c r="AF91" s="102">
        <v>4.8288744176286369E-3</v>
      </c>
      <c r="AG91" s="102">
        <v>2.3539573821513369E-3</v>
      </c>
      <c r="AH91" s="102">
        <v>4.0538866313153581E-3</v>
      </c>
      <c r="AI91" s="102">
        <v>1.534673978045552E-3</v>
      </c>
      <c r="AJ91" s="102">
        <v>2.0998903890036341E-3</v>
      </c>
      <c r="AK91" s="102">
        <v>0</v>
      </c>
      <c r="AL91" s="102">
        <v>2.8225671298448904E-4</v>
      </c>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row>
    <row r="92" spans="1:138" ht="24.75" customHeight="1">
      <c r="A92" s="23" t="s">
        <v>33</v>
      </c>
      <c r="B92" s="24" t="s">
        <v>84</v>
      </c>
      <c r="C92" s="102">
        <v>1.4240034848340131E-2</v>
      </c>
      <c r="D92" s="102">
        <v>5.342125512897521E-3</v>
      </c>
      <c r="E92" s="102">
        <v>0</v>
      </c>
      <c r="F92" s="102">
        <v>1.0288636294449791E-2</v>
      </c>
      <c r="G92" s="102">
        <v>4.0433687698202278E-3</v>
      </c>
      <c r="H92" s="102">
        <v>5.0591222823181689E-3</v>
      </c>
      <c r="I92" s="102">
        <v>6.1284315794909849E-3</v>
      </c>
      <c r="J92" s="102">
        <v>1.0181285349327085E-3</v>
      </c>
      <c r="K92" s="102">
        <v>2.1034885525169595E-4</v>
      </c>
      <c r="L92" s="102">
        <v>9.7403311314023834E-3</v>
      </c>
      <c r="M92" s="102">
        <v>4.300537090398091E-3</v>
      </c>
      <c r="N92" s="102">
        <v>7.9066371367907361E-3</v>
      </c>
      <c r="O92" s="102">
        <v>3.9795667383591173E-3</v>
      </c>
      <c r="P92" s="102">
        <v>5.5855215181118264E-3</v>
      </c>
      <c r="Q92" s="102">
        <v>3.0143393884562095E-3</v>
      </c>
      <c r="R92" s="102">
        <v>1.497954077326648E-3</v>
      </c>
      <c r="S92" s="102">
        <v>8.3104883521656174E-4</v>
      </c>
      <c r="T92" s="102">
        <v>1.2808306329806978E-3</v>
      </c>
      <c r="U92" s="102">
        <v>1.5490926267987741E-3</v>
      </c>
      <c r="V92" s="102">
        <v>3.145944084990835E-3</v>
      </c>
      <c r="W92" s="102">
        <v>7.465114221584742E-3</v>
      </c>
      <c r="X92" s="102">
        <v>2.0948913867805427E-3</v>
      </c>
      <c r="Y92" s="102">
        <v>7.2296580044841682E-3</v>
      </c>
      <c r="Z92" s="102">
        <v>5.0520228806007969E-3</v>
      </c>
      <c r="AA92" s="102">
        <v>3.3515535649284692E-3</v>
      </c>
      <c r="AB92" s="102">
        <v>3.5116584987626926E-3</v>
      </c>
      <c r="AC92" s="102">
        <v>5.8101878706265115E-3</v>
      </c>
      <c r="AD92" s="102">
        <v>8.9179605217915448E-3</v>
      </c>
      <c r="AE92" s="102">
        <v>2.629674125374543E-4</v>
      </c>
      <c r="AF92" s="102">
        <v>1.9446933209934368E-2</v>
      </c>
      <c r="AG92" s="102">
        <v>3.0275775215538648E-3</v>
      </c>
      <c r="AH92" s="102">
        <v>2.3340232503804913E-3</v>
      </c>
      <c r="AI92" s="102">
        <v>3.5077202720951188E-3</v>
      </c>
      <c r="AJ92" s="102">
        <v>3.2151781961707619E-3</v>
      </c>
      <c r="AK92" s="102">
        <v>0</v>
      </c>
      <c r="AL92" s="102">
        <v>0</v>
      </c>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row>
    <row r="93" spans="1:138" ht="30" customHeight="1">
      <c r="A93" s="2"/>
      <c r="C93" s="4"/>
      <c r="AD93" s="18"/>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row>
    <row r="94" spans="1:138" ht="30" customHeight="1">
      <c r="A94" s="2"/>
      <c r="C94" s="4"/>
      <c r="AD94" s="18"/>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row>
    <row r="95" spans="1:138" ht="21" customHeight="1">
      <c r="A95" s="6"/>
      <c r="B95" s="7"/>
      <c r="C95" s="8"/>
      <c r="D95" s="105"/>
      <c r="E95" s="105"/>
      <c r="F95" s="8" t="s">
        <v>1</v>
      </c>
      <c r="G95" s="8" t="s">
        <v>2</v>
      </c>
      <c r="H95" s="8" t="s">
        <v>3</v>
      </c>
      <c r="I95" s="8" t="s">
        <v>4</v>
      </c>
      <c r="J95" s="8" t="s">
        <v>5</v>
      </c>
      <c r="K95" s="8" t="s">
        <v>6</v>
      </c>
      <c r="L95" s="8" t="s">
        <v>7</v>
      </c>
      <c r="M95" s="8" t="s">
        <v>8</v>
      </c>
      <c r="N95" s="8" t="s">
        <v>9</v>
      </c>
      <c r="O95" s="8" t="s">
        <v>10</v>
      </c>
      <c r="P95" s="8" t="s">
        <v>11</v>
      </c>
      <c r="Q95" s="8" t="s">
        <v>12</v>
      </c>
      <c r="R95" s="8" t="s">
        <v>13</v>
      </c>
      <c r="S95" s="8" t="s">
        <v>14</v>
      </c>
      <c r="T95" s="8" t="s">
        <v>15</v>
      </c>
      <c r="U95" s="8" t="s">
        <v>16</v>
      </c>
      <c r="V95" s="8" t="s">
        <v>17</v>
      </c>
      <c r="W95" s="8" t="s">
        <v>18</v>
      </c>
      <c r="X95" s="8" t="s">
        <v>19</v>
      </c>
      <c r="Y95" s="8" t="s">
        <v>20</v>
      </c>
      <c r="Z95" s="8" t="s">
        <v>21</v>
      </c>
      <c r="AA95" s="8" t="s">
        <v>22</v>
      </c>
      <c r="AB95" s="8" t="s">
        <v>23</v>
      </c>
      <c r="AC95" s="8" t="s">
        <v>24</v>
      </c>
      <c r="AD95" s="8" t="s">
        <v>25</v>
      </c>
      <c r="AE95" s="8" t="s">
        <v>26</v>
      </c>
      <c r="AF95" s="8" t="s">
        <v>27</v>
      </c>
      <c r="AG95" s="8" t="s">
        <v>28</v>
      </c>
      <c r="AH95" s="8" t="s">
        <v>29</v>
      </c>
      <c r="AI95" s="8" t="s">
        <v>30</v>
      </c>
      <c r="AJ95" s="8" t="s">
        <v>31</v>
      </c>
      <c r="AK95" s="8" t="s">
        <v>32</v>
      </c>
      <c r="AL95" s="9" t="s">
        <v>33</v>
      </c>
    </row>
    <row r="96" spans="1:138" s="15" customFormat="1" ht="44.25" customHeight="1">
      <c r="A96" s="10"/>
      <c r="B96" s="129" t="s">
        <v>188</v>
      </c>
      <c r="C96" s="12" t="s">
        <v>50</v>
      </c>
      <c r="D96" s="106" t="s">
        <v>180</v>
      </c>
      <c r="E96" s="106" t="s">
        <v>179</v>
      </c>
      <c r="F96" s="12" t="s">
        <v>52</v>
      </c>
      <c r="G96" s="12" t="s">
        <v>53</v>
      </c>
      <c r="H96" s="12" t="s">
        <v>54</v>
      </c>
      <c r="I96" s="12" t="s">
        <v>55</v>
      </c>
      <c r="J96" s="12" t="s">
        <v>56</v>
      </c>
      <c r="K96" s="12" t="s">
        <v>57</v>
      </c>
      <c r="L96" s="12" t="s">
        <v>58</v>
      </c>
      <c r="M96" s="12" t="s">
        <v>59</v>
      </c>
      <c r="N96" s="12" t="s">
        <v>60</v>
      </c>
      <c r="O96" s="12" t="s">
        <v>61</v>
      </c>
      <c r="P96" s="12" t="s">
        <v>62</v>
      </c>
      <c r="Q96" s="12" t="s">
        <v>63</v>
      </c>
      <c r="R96" s="12" t="s">
        <v>64</v>
      </c>
      <c r="S96" s="12" t="s">
        <v>65</v>
      </c>
      <c r="T96" s="12" t="s">
        <v>66</v>
      </c>
      <c r="U96" s="12" t="s">
        <v>67</v>
      </c>
      <c r="V96" s="12" t="s">
        <v>68</v>
      </c>
      <c r="W96" s="12" t="s">
        <v>69</v>
      </c>
      <c r="X96" s="12" t="s">
        <v>70</v>
      </c>
      <c r="Y96" s="12" t="s">
        <v>71</v>
      </c>
      <c r="Z96" s="12" t="s">
        <v>72</v>
      </c>
      <c r="AA96" s="12" t="s">
        <v>73</v>
      </c>
      <c r="AB96" s="12" t="s">
        <v>74</v>
      </c>
      <c r="AC96" s="12" t="s">
        <v>75</v>
      </c>
      <c r="AD96" s="12" t="s">
        <v>76</v>
      </c>
      <c r="AE96" s="12" t="s">
        <v>77</v>
      </c>
      <c r="AF96" s="12" t="s">
        <v>78</v>
      </c>
      <c r="AG96" s="12" t="s">
        <v>79</v>
      </c>
      <c r="AH96" s="12" t="s">
        <v>80</v>
      </c>
      <c r="AI96" s="12" t="s">
        <v>81</v>
      </c>
      <c r="AJ96" s="12" t="s">
        <v>82</v>
      </c>
      <c r="AK96" s="12" t="s">
        <v>83</v>
      </c>
      <c r="AL96" s="11" t="s">
        <v>84</v>
      </c>
    </row>
    <row r="97" spans="1:134" ht="24.75" customHeight="1">
      <c r="A97" s="16"/>
      <c r="B97" s="17" t="s">
        <v>89</v>
      </c>
      <c r="C97" s="102">
        <v>1</v>
      </c>
      <c r="D97" s="102">
        <v>0</v>
      </c>
      <c r="E97" s="102">
        <v>0</v>
      </c>
      <c r="F97" s="102">
        <v>0</v>
      </c>
      <c r="G97" s="102">
        <v>0</v>
      </c>
      <c r="H97" s="102">
        <v>0</v>
      </c>
      <c r="I97" s="102">
        <v>0</v>
      </c>
      <c r="J97" s="102">
        <v>0</v>
      </c>
      <c r="K97" s="102">
        <v>0</v>
      </c>
      <c r="L97" s="102">
        <v>0</v>
      </c>
      <c r="M97" s="102">
        <v>0</v>
      </c>
      <c r="N97" s="102">
        <v>0</v>
      </c>
      <c r="O97" s="102">
        <v>0</v>
      </c>
      <c r="P97" s="102">
        <v>0</v>
      </c>
      <c r="Q97" s="102">
        <v>0</v>
      </c>
      <c r="R97" s="102">
        <v>0</v>
      </c>
      <c r="S97" s="102">
        <v>0</v>
      </c>
      <c r="T97" s="102">
        <v>0</v>
      </c>
      <c r="U97" s="102">
        <v>0</v>
      </c>
      <c r="V97" s="102">
        <v>0</v>
      </c>
      <c r="W97" s="102">
        <v>0</v>
      </c>
      <c r="X97" s="102">
        <v>0</v>
      </c>
      <c r="Y97" s="102">
        <v>0</v>
      </c>
      <c r="Z97" s="102">
        <v>0</v>
      </c>
      <c r="AA97" s="102">
        <v>0</v>
      </c>
      <c r="AB97" s="102">
        <v>0</v>
      </c>
      <c r="AC97" s="102">
        <v>0</v>
      </c>
      <c r="AD97" s="102">
        <v>0</v>
      </c>
      <c r="AE97" s="102">
        <v>0</v>
      </c>
      <c r="AF97" s="102">
        <v>0</v>
      </c>
      <c r="AG97" s="102">
        <v>0</v>
      </c>
      <c r="AH97" s="102">
        <v>0</v>
      </c>
      <c r="AI97" s="102">
        <v>0</v>
      </c>
      <c r="AJ97" s="102">
        <v>0</v>
      </c>
      <c r="AK97" s="102">
        <v>0</v>
      </c>
      <c r="AL97" s="102">
        <v>0</v>
      </c>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row>
    <row r="98" spans="1:134" s="104" customFormat="1" ht="24.75" customHeight="1">
      <c r="A98" s="115"/>
      <c r="B98" s="116" t="s">
        <v>181</v>
      </c>
      <c r="C98" s="102">
        <v>0</v>
      </c>
      <c r="D98" s="102">
        <v>1</v>
      </c>
      <c r="E98" s="102">
        <v>0</v>
      </c>
      <c r="F98" s="102">
        <v>0</v>
      </c>
      <c r="G98" s="102">
        <v>0</v>
      </c>
      <c r="H98" s="102">
        <v>0</v>
      </c>
      <c r="I98" s="102">
        <v>0</v>
      </c>
      <c r="J98" s="102">
        <v>0</v>
      </c>
      <c r="K98" s="102">
        <v>0</v>
      </c>
      <c r="L98" s="102">
        <v>0</v>
      </c>
      <c r="M98" s="102">
        <v>0</v>
      </c>
      <c r="N98" s="102">
        <v>0</v>
      </c>
      <c r="O98" s="102">
        <v>0</v>
      </c>
      <c r="P98" s="102">
        <v>0</v>
      </c>
      <c r="Q98" s="102">
        <v>0</v>
      </c>
      <c r="R98" s="102">
        <v>0</v>
      </c>
      <c r="S98" s="102">
        <v>0</v>
      </c>
      <c r="T98" s="102">
        <v>0</v>
      </c>
      <c r="U98" s="102">
        <v>0</v>
      </c>
      <c r="V98" s="102">
        <v>0</v>
      </c>
      <c r="W98" s="102">
        <v>0</v>
      </c>
      <c r="X98" s="102">
        <v>0</v>
      </c>
      <c r="Y98" s="102">
        <v>0</v>
      </c>
      <c r="Z98" s="102">
        <v>0</v>
      </c>
      <c r="AA98" s="102">
        <v>0</v>
      </c>
      <c r="AB98" s="102">
        <v>0</v>
      </c>
      <c r="AC98" s="102">
        <v>0</v>
      </c>
      <c r="AD98" s="102">
        <v>0</v>
      </c>
      <c r="AE98" s="102">
        <v>0</v>
      </c>
      <c r="AF98" s="102">
        <v>0</v>
      </c>
      <c r="AG98" s="102">
        <v>0</v>
      </c>
      <c r="AH98" s="102">
        <v>0</v>
      </c>
      <c r="AI98" s="102">
        <v>0</v>
      </c>
      <c r="AJ98" s="102">
        <v>0</v>
      </c>
      <c r="AK98" s="102">
        <v>0</v>
      </c>
      <c r="AL98" s="102">
        <v>0</v>
      </c>
      <c r="AM98" s="114"/>
      <c r="AN98" s="114"/>
      <c r="AO98" s="114"/>
      <c r="AP98" s="114"/>
      <c r="AQ98" s="114"/>
      <c r="AR98" s="114"/>
      <c r="AS98" s="114"/>
      <c r="AT98" s="114"/>
      <c r="AU98" s="114"/>
      <c r="AV98" s="114"/>
      <c r="AW98" s="114"/>
      <c r="AX98" s="114"/>
      <c r="AY98" s="114"/>
      <c r="AZ98" s="114"/>
      <c r="BA98" s="114"/>
      <c r="BB98" s="114"/>
      <c r="BC98" s="114"/>
      <c r="BD98" s="114"/>
      <c r="BE98" s="114"/>
      <c r="BF98" s="114"/>
      <c r="BG98" s="114"/>
      <c r="BH98" s="114"/>
      <c r="BI98" s="114"/>
      <c r="BJ98" s="114"/>
      <c r="BK98" s="114"/>
      <c r="BL98" s="114"/>
      <c r="BM98" s="114"/>
      <c r="BN98" s="114"/>
      <c r="BO98" s="114"/>
      <c r="BP98" s="114"/>
      <c r="BQ98" s="114"/>
      <c r="BR98" s="114"/>
      <c r="BS98" s="114"/>
      <c r="BT98" s="114"/>
      <c r="BU98" s="114"/>
      <c r="BV98" s="114"/>
      <c r="BW98" s="114"/>
      <c r="BX98" s="114"/>
      <c r="BY98" s="114"/>
      <c r="BZ98" s="114"/>
      <c r="CA98" s="114"/>
      <c r="CB98" s="114"/>
      <c r="CC98" s="114"/>
      <c r="CD98" s="114"/>
      <c r="CE98" s="114"/>
      <c r="CF98" s="114"/>
      <c r="CG98" s="114"/>
      <c r="CH98" s="114"/>
      <c r="CI98" s="114"/>
      <c r="CJ98" s="114"/>
      <c r="CK98" s="114"/>
      <c r="CL98" s="114"/>
      <c r="CM98" s="114"/>
      <c r="CN98" s="114"/>
      <c r="CO98" s="114"/>
      <c r="CP98" s="114"/>
      <c r="CQ98" s="114"/>
      <c r="CR98" s="114"/>
      <c r="CS98" s="114"/>
      <c r="CT98" s="114"/>
      <c r="CU98" s="114"/>
      <c r="CV98" s="114"/>
      <c r="CW98" s="114"/>
      <c r="CX98" s="114"/>
      <c r="CY98" s="114"/>
      <c r="CZ98" s="114"/>
      <c r="DA98" s="114"/>
      <c r="DB98" s="114"/>
      <c r="DC98" s="114"/>
      <c r="DD98" s="114"/>
      <c r="DE98" s="114"/>
      <c r="DF98" s="114"/>
      <c r="DG98" s="114"/>
      <c r="DH98" s="114"/>
      <c r="DI98" s="114"/>
      <c r="DJ98" s="114"/>
      <c r="DK98" s="114"/>
      <c r="DL98" s="114"/>
      <c r="DM98" s="114"/>
      <c r="DN98" s="114"/>
      <c r="DO98" s="114"/>
      <c r="DP98" s="114"/>
      <c r="DQ98" s="114"/>
      <c r="DR98" s="114"/>
      <c r="DS98" s="114"/>
      <c r="DT98" s="114"/>
      <c r="DU98" s="114"/>
      <c r="DV98" s="114"/>
      <c r="DW98" s="114"/>
      <c r="DX98" s="114"/>
      <c r="DY98" s="114"/>
      <c r="DZ98" s="114"/>
      <c r="EA98" s="114"/>
      <c r="EB98" s="114"/>
      <c r="EC98" s="114"/>
      <c r="ED98" s="114"/>
    </row>
    <row r="99" spans="1:134" s="104" customFormat="1" ht="24.75" customHeight="1">
      <c r="A99" s="115"/>
      <c r="B99" s="116" t="s">
        <v>182</v>
      </c>
      <c r="C99" s="102">
        <v>0</v>
      </c>
      <c r="D99" s="102">
        <v>0</v>
      </c>
      <c r="E99" s="102">
        <v>1</v>
      </c>
      <c r="F99" s="102">
        <v>0</v>
      </c>
      <c r="G99" s="102">
        <v>0</v>
      </c>
      <c r="H99" s="102">
        <v>0</v>
      </c>
      <c r="I99" s="102">
        <v>0</v>
      </c>
      <c r="J99" s="102">
        <v>0</v>
      </c>
      <c r="K99" s="102">
        <v>0</v>
      </c>
      <c r="L99" s="102">
        <v>0</v>
      </c>
      <c r="M99" s="102">
        <v>0</v>
      </c>
      <c r="N99" s="102">
        <v>0</v>
      </c>
      <c r="O99" s="102">
        <v>0</v>
      </c>
      <c r="P99" s="102">
        <v>0</v>
      </c>
      <c r="Q99" s="102">
        <v>0</v>
      </c>
      <c r="R99" s="102">
        <v>0</v>
      </c>
      <c r="S99" s="102">
        <v>0</v>
      </c>
      <c r="T99" s="102">
        <v>0</v>
      </c>
      <c r="U99" s="102">
        <v>0</v>
      </c>
      <c r="V99" s="102">
        <v>0</v>
      </c>
      <c r="W99" s="102">
        <v>0</v>
      </c>
      <c r="X99" s="102">
        <v>0</v>
      </c>
      <c r="Y99" s="102">
        <v>0</v>
      </c>
      <c r="Z99" s="102">
        <v>0</v>
      </c>
      <c r="AA99" s="102">
        <v>0</v>
      </c>
      <c r="AB99" s="102">
        <v>0</v>
      </c>
      <c r="AC99" s="102">
        <v>0</v>
      </c>
      <c r="AD99" s="102">
        <v>0</v>
      </c>
      <c r="AE99" s="102">
        <v>0</v>
      </c>
      <c r="AF99" s="102">
        <v>0</v>
      </c>
      <c r="AG99" s="102">
        <v>0</v>
      </c>
      <c r="AH99" s="102">
        <v>0</v>
      </c>
      <c r="AI99" s="102">
        <v>0</v>
      </c>
      <c r="AJ99" s="102">
        <v>0</v>
      </c>
      <c r="AK99" s="102">
        <v>0</v>
      </c>
      <c r="AL99" s="102">
        <v>0</v>
      </c>
      <c r="AM99" s="114"/>
      <c r="AN99" s="114"/>
      <c r="AO99" s="114"/>
      <c r="AP99" s="114"/>
      <c r="AQ99" s="114"/>
      <c r="AR99" s="114"/>
      <c r="AS99" s="114"/>
      <c r="AT99" s="114"/>
      <c r="AU99" s="114"/>
      <c r="AV99" s="114"/>
      <c r="AW99" s="114"/>
      <c r="AX99" s="114"/>
      <c r="AY99" s="114"/>
      <c r="AZ99" s="114"/>
      <c r="BA99" s="114"/>
      <c r="BB99" s="114"/>
      <c r="BC99" s="114"/>
      <c r="BD99" s="114"/>
      <c r="BE99" s="114"/>
      <c r="BF99" s="114"/>
      <c r="BG99" s="114"/>
      <c r="BH99" s="114"/>
      <c r="BI99" s="114"/>
      <c r="BJ99" s="114"/>
      <c r="BK99" s="114"/>
      <c r="BL99" s="114"/>
      <c r="BM99" s="114"/>
      <c r="BN99" s="114"/>
      <c r="BO99" s="114"/>
      <c r="BP99" s="114"/>
      <c r="BQ99" s="114"/>
      <c r="BR99" s="114"/>
      <c r="BS99" s="114"/>
      <c r="BT99" s="114"/>
      <c r="BU99" s="114"/>
      <c r="BV99" s="114"/>
      <c r="BW99" s="114"/>
      <c r="BX99" s="114"/>
      <c r="BY99" s="114"/>
      <c r="BZ99" s="114"/>
      <c r="CA99" s="114"/>
      <c r="CB99" s="114"/>
      <c r="CC99" s="114"/>
      <c r="CD99" s="114"/>
      <c r="CE99" s="114"/>
      <c r="CF99" s="114"/>
      <c r="CG99" s="114"/>
      <c r="CH99" s="114"/>
      <c r="CI99" s="114"/>
      <c r="CJ99" s="114"/>
      <c r="CK99" s="114"/>
      <c r="CL99" s="114"/>
      <c r="CM99" s="114"/>
      <c r="CN99" s="114"/>
      <c r="CO99" s="114"/>
      <c r="CP99" s="114"/>
      <c r="CQ99" s="114"/>
      <c r="CR99" s="114"/>
      <c r="CS99" s="114"/>
      <c r="CT99" s="114"/>
      <c r="CU99" s="114"/>
      <c r="CV99" s="114"/>
      <c r="CW99" s="114"/>
      <c r="CX99" s="114"/>
      <c r="CY99" s="114"/>
      <c r="CZ99" s="114"/>
      <c r="DA99" s="114"/>
      <c r="DB99" s="114"/>
      <c r="DC99" s="114"/>
      <c r="DD99" s="114"/>
      <c r="DE99" s="114"/>
      <c r="DF99" s="114"/>
      <c r="DG99" s="114"/>
      <c r="DH99" s="114"/>
      <c r="DI99" s="114"/>
      <c r="DJ99" s="114"/>
      <c r="DK99" s="114"/>
      <c r="DL99" s="114"/>
      <c r="DM99" s="114"/>
      <c r="DN99" s="114"/>
      <c r="DO99" s="114"/>
      <c r="DP99" s="114"/>
      <c r="DQ99" s="114"/>
      <c r="DR99" s="114"/>
      <c r="DS99" s="114"/>
      <c r="DT99" s="114"/>
      <c r="DU99" s="114"/>
      <c r="DV99" s="114"/>
      <c r="DW99" s="114"/>
      <c r="DX99" s="114"/>
      <c r="DY99" s="114"/>
      <c r="DZ99" s="114"/>
      <c r="EA99" s="114"/>
      <c r="EB99" s="114"/>
      <c r="EC99" s="114"/>
      <c r="ED99" s="114"/>
    </row>
    <row r="100" spans="1:134" ht="24.75" customHeight="1">
      <c r="A100" s="16" t="s">
        <v>1</v>
      </c>
      <c r="B100" s="17" t="s">
        <v>52</v>
      </c>
      <c r="C100" s="102">
        <v>0</v>
      </c>
      <c r="D100" s="102">
        <v>0</v>
      </c>
      <c r="E100" s="102">
        <v>0</v>
      </c>
      <c r="F100" s="102">
        <v>1</v>
      </c>
      <c r="G100" s="102">
        <v>0</v>
      </c>
      <c r="H100" s="102">
        <v>0</v>
      </c>
      <c r="I100" s="102">
        <v>0</v>
      </c>
      <c r="J100" s="102">
        <v>0</v>
      </c>
      <c r="K100" s="102">
        <v>0</v>
      </c>
      <c r="L100" s="102">
        <v>0</v>
      </c>
      <c r="M100" s="102">
        <v>0</v>
      </c>
      <c r="N100" s="102">
        <v>0</v>
      </c>
      <c r="O100" s="102">
        <v>0</v>
      </c>
      <c r="P100" s="102">
        <v>0</v>
      </c>
      <c r="Q100" s="102">
        <v>0</v>
      </c>
      <c r="R100" s="102">
        <v>0</v>
      </c>
      <c r="S100" s="102">
        <v>0</v>
      </c>
      <c r="T100" s="102">
        <v>0</v>
      </c>
      <c r="U100" s="102">
        <v>0</v>
      </c>
      <c r="V100" s="102">
        <v>0</v>
      </c>
      <c r="W100" s="102">
        <v>0</v>
      </c>
      <c r="X100" s="102">
        <v>0</v>
      </c>
      <c r="Y100" s="102">
        <v>0</v>
      </c>
      <c r="Z100" s="102">
        <v>0</v>
      </c>
      <c r="AA100" s="102">
        <v>0</v>
      </c>
      <c r="AB100" s="102">
        <v>0</v>
      </c>
      <c r="AC100" s="102">
        <v>0</v>
      </c>
      <c r="AD100" s="102">
        <v>0</v>
      </c>
      <c r="AE100" s="102">
        <v>0</v>
      </c>
      <c r="AF100" s="102">
        <v>0</v>
      </c>
      <c r="AG100" s="102">
        <v>0</v>
      </c>
      <c r="AH100" s="102">
        <v>0</v>
      </c>
      <c r="AI100" s="102">
        <v>0</v>
      </c>
      <c r="AJ100" s="102">
        <v>0</v>
      </c>
      <c r="AK100" s="102">
        <v>0</v>
      </c>
      <c r="AL100" s="102">
        <v>0</v>
      </c>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row>
    <row r="101" spans="1:134" ht="24.75" customHeight="1">
      <c r="A101" s="16" t="s">
        <v>2</v>
      </c>
      <c r="B101" s="17" t="s">
        <v>53</v>
      </c>
      <c r="C101" s="102">
        <v>0</v>
      </c>
      <c r="D101" s="102">
        <v>0</v>
      </c>
      <c r="E101" s="102">
        <v>0</v>
      </c>
      <c r="F101" s="102">
        <v>0</v>
      </c>
      <c r="G101" s="102">
        <v>1</v>
      </c>
      <c r="H101" s="102">
        <v>0</v>
      </c>
      <c r="I101" s="102">
        <v>0</v>
      </c>
      <c r="J101" s="102">
        <v>0</v>
      </c>
      <c r="K101" s="102">
        <v>0</v>
      </c>
      <c r="L101" s="102">
        <v>0</v>
      </c>
      <c r="M101" s="102">
        <v>0</v>
      </c>
      <c r="N101" s="102">
        <v>0</v>
      </c>
      <c r="O101" s="102">
        <v>0</v>
      </c>
      <c r="P101" s="102">
        <v>0</v>
      </c>
      <c r="Q101" s="102">
        <v>0</v>
      </c>
      <c r="R101" s="102">
        <v>0</v>
      </c>
      <c r="S101" s="102">
        <v>0</v>
      </c>
      <c r="T101" s="102">
        <v>0</v>
      </c>
      <c r="U101" s="102">
        <v>0</v>
      </c>
      <c r="V101" s="102">
        <v>0</v>
      </c>
      <c r="W101" s="102">
        <v>0</v>
      </c>
      <c r="X101" s="102">
        <v>0</v>
      </c>
      <c r="Y101" s="102">
        <v>0</v>
      </c>
      <c r="Z101" s="102">
        <v>0</v>
      </c>
      <c r="AA101" s="102">
        <v>0</v>
      </c>
      <c r="AB101" s="102">
        <v>0</v>
      </c>
      <c r="AC101" s="102">
        <v>0</v>
      </c>
      <c r="AD101" s="102">
        <v>0</v>
      </c>
      <c r="AE101" s="102">
        <v>0</v>
      </c>
      <c r="AF101" s="102">
        <v>0</v>
      </c>
      <c r="AG101" s="102">
        <v>0</v>
      </c>
      <c r="AH101" s="102">
        <v>0</v>
      </c>
      <c r="AI101" s="102">
        <v>0</v>
      </c>
      <c r="AJ101" s="102">
        <v>0</v>
      </c>
      <c r="AK101" s="102">
        <v>0</v>
      </c>
      <c r="AL101" s="102">
        <v>0</v>
      </c>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row>
    <row r="102" spans="1:134" ht="24.75" customHeight="1">
      <c r="A102" s="16" t="s">
        <v>3</v>
      </c>
      <c r="B102" s="17" t="s">
        <v>54</v>
      </c>
      <c r="C102" s="102">
        <v>0</v>
      </c>
      <c r="D102" s="102">
        <v>0</v>
      </c>
      <c r="E102" s="102">
        <v>0</v>
      </c>
      <c r="F102" s="102">
        <v>0</v>
      </c>
      <c r="G102" s="102">
        <v>0</v>
      </c>
      <c r="H102" s="102">
        <v>1</v>
      </c>
      <c r="I102" s="102">
        <v>0</v>
      </c>
      <c r="J102" s="102">
        <v>0</v>
      </c>
      <c r="K102" s="102">
        <v>0</v>
      </c>
      <c r="L102" s="102">
        <v>0</v>
      </c>
      <c r="M102" s="102">
        <v>0</v>
      </c>
      <c r="N102" s="102">
        <v>0</v>
      </c>
      <c r="O102" s="102">
        <v>0</v>
      </c>
      <c r="P102" s="102">
        <v>0</v>
      </c>
      <c r="Q102" s="102">
        <v>0</v>
      </c>
      <c r="R102" s="102">
        <v>0</v>
      </c>
      <c r="S102" s="102">
        <v>0</v>
      </c>
      <c r="T102" s="102">
        <v>0</v>
      </c>
      <c r="U102" s="102">
        <v>0</v>
      </c>
      <c r="V102" s="102">
        <v>0</v>
      </c>
      <c r="W102" s="102">
        <v>0</v>
      </c>
      <c r="X102" s="102">
        <v>0</v>
      </c>
      <c r="Y102" s="102">
        <v>0</v>
      </c>
      <c r="Z102" s="102">
        <v>0</v>
      </c>
      <c r="AA102" s="102">
        <v>0</v>
      </c>
      <c r="AB102" s="102">
        <v>0</v>
      </c>
      <c r="AC102" s="102">
        <v>0</v>
      </c>
      <c r="AD102" s="102">
        <v>0</v>
      </c>
      <c r="AE102" s="102">
        <v>0</v>
      </c>
      <c r="AF102" s="102">
        <v>0</v>
      </c>
      <c r="AG102" s="102">
        <v>0</v>
      </c>
      <c r="AH102" s="102">
        <v>0</v>
      </c>
      <c r="AI102" s="102">
        <v>0</v>
      </c>
      <c r="AJ102" s="102">
        <v>0</v>
      </c>
      <c r="AK102" s="102">
        <v>0</v>
      </c>
      <c r="AL102" s="102">
        <v>0</v>
      </c>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row>
    <row r="103" spans="1:134" ht="24.75" customHeight="1">
      <c r="A103" s="16" t="s">
        <v>4</v>
      </c>
      <c r="B103" s="17" t="s">
        <v>55</v>
      </c>
      <c r="C103" s="102">
        <v>0</v>
      </c>
      <c r="D103" s="102">
        <v>0</v>
      </c>
      <c r="E103" s="102">
        <v>0</v>
      </c>
      <c r="F103" s="102">
        <v>0</v>
      </c>
      <c r="G103" s="102">
        <v>0</v>
      </c>
      <c r="H103" s="102">
        <v>0</v>
      </c>
      <c r="I103" s="102">
        <v>1</v>
      </c>
      <c r="J103" s="102">
        <v>0</v>
      </c>
      <c r="K103" s="102">
        <v>0</v>
      </c>
      <c r="L103" s="102">
        <v>0</v>
      </c>
      <c r="M103" s="102">
        <v>0</v>
      </c>
      <c r="N103" s="102">
        <v>0</v>
      </c>
      <c r="O103" s="102">
        <v>0</v>
      </c>
      <c r="P103" s="102">
        <v>0</v>
      </c>
      <c r="Q103" s="102">
        <v>0</v>
      </c>
      <c r="R103" s="102">
        <v>0</v>
      </c>
      <c r="S103" s="102">
        <v>0</v>
      </c>
      <c r="T103" s="102">
        <v>0</v>
      </c>
      <c r="U103" s="102">
        <v>0</v>
      </c>
      <c r="V103" s="102">
        <v>0</v>
      </c>
      <c r="W103" s="102">
        <v>0</v>
      </c>
      <c r="X103" s="102">
        <v>0</v>
      </c>
      <c r="Y103" s="102">
        <v>0</v>
      </c>
      <c r="Z103" s="102">
        <v>0</v>
      </c>
      <c r="AA103" s="102">
        <v>0</v>
      </c>
      <c r="AB103" s="102">
        <v>0</v>
      </c>
      <c r="AC103" s="102">
        <v>0</v>
      </c>
      <c r="AD103" s="102">
        <v>0</v>
      </c>
      <c r="AE103" s="102">
        <v>0</v>
      </c>
      <c r="AF103" s="102">
        <v>0</v>
      </c>
      <c r="AG103" s="102">
        <v>0</v>
      </c>
      <c r="AH103" s="102">
        <v>0</v>
      </c>
      <c r="AI103" s="102">
        <v>0</v>
      </c>
      <c r="AJ103" s="102">
        <v>0</v>
      </c>
      <c r="AK103" s="102">
        <v>0</v>
      </c>
      <c r="AL103" s="102">
        <v>0</v>
      </c>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row>
    <row r="104" spans="1:134" ht="24.75" customHeight="1">
      <c r="A104" s="16" t="s">
        <v>5</v>
      </c>
      <c r="B104" s="17" t="s">
        <v>56</v>
      </c>
      <c r="C104" s="102">
        <v>0</v>
      </c>
      <c r="D104" s="102">
        <v>0</v>
      </c>
      <c r="E104" s="102">
        <v>0</v>
      </c>
      <c r="F104" s="102">
        <v>0</v>
      </c>
      <c r="G104" s="102">
        <v>0</v>
      </c>
      <c r="H104" s="102">
        <v>0</v>
      </c>
      <c r="I104" s="102">
        <v>0</v>
      </c>
      <c r="J104" s="102">
        <v>1</v>
      </c>
      <c r="K104" s="102">
        <v>0</v>
      </c>
      <c r="L104" s="102">
        <v>0</v>
      </c>
      <c r="M104" s="102">
        <v>0</v>
      </c>
      <c r="N104" s="102">
        <v>0</v>
      </c>
      <c r="O104" s="102">
        <v>0</v>
      </c>
      <c r="P104" s="102">
        <v>0</v>
      </c>
      <c r="Q104" s="102">
        <v>0</v>
      </c>
      <c r="R104" s="102">
        <v>0</v>
      </c>
      <c r="S104" s="102">
        <v>0</v>
      </c>
      <c r="T104" s="102">
        <v>0</v>
      </c>
      <c r="U104" s="102">
        <v>0</v>
      </c>
      <c r="V104" s="102">
        <v>0</v>
      </c>
      <c r="W104" s="102">
        <v>0</v>
      </c>
      <c r="X104" s="102">
        <v>0</v>
      </c>
      <c r="Y104" s="102">
        <v>0</v>
      </c>
      <c r="Z104" s="102">
        <v>0</v>
      </c>
      <c r="AA104" s="102">
        <v>0</v>
      </c>
      <c r="AB104" s="102">
        <v>0</v>
      </c>
      <c r="AC104" s="102">
        <v>0</v>
      </c>
      <c r="AD104" s="102">
        <v>0</v>
      </c>
      <c r="AE104" s="102">
        <v>0</v>
      </c>
      <c r="AF104" s="102">
        <v>0</v>
      </c>
      <c r="AG104" s="102">
        <v>0</v>
      </c>
      <c r="AH104" s="102">
        <v>0</v>
      </c>
      <c r="AI104" s="102">
        <v>0</v>
      </c>
      <c r="AJ104" s="102">
        <v>0</v>
      </c>
      <c r="AK104" s="102">
        <v>0</v>
      </c>
      <c r="AL104" s="102">
        <v>0</v>
      </c>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row>
    <row r="105" spans="1:134" ht="24.75" customHeight="1">
      <c r="A105" s="16" t="s">
        <v>6</v>
      </c>
      <c r="B105" s="17" t="s">
        <v>57</v>
      </c>
      <c r="C105" s="102">
        <v>0</v>
      </c>
      <c r="D105" s="102">
        <v>0</v>
      </c>
      <c r="E105" s="102">
        <v>0</v>
      </c>
      <c r="F105" s="102">
        <v>0</v>
      </c>
      <c r="G105" s="102">
        <v>0</v>
      </c>
      <c r="H105" s="102">
        <v>0</v>
      </c>
      <c r="I105" s="102">
        <v>0</v>
      </c>
      <c r="J105" s="102">
        <v>0</v>
      </c>
      <c r="K105" s="102">
        <v>1</v>
      </c>
      <c r="L105" s="102">
        <v>0</v>
      </c>
      <c r="M105" s="102">
        <v>0</v>
      </c>
      <c r="N105" s="102">
        <v>0</v>
      </c>
      <c r="O105" s="102">
        <v>0</v>
      </c>
      <c r="P105" s="102">
        <v>0</v>
      </c>
      <c r="Q105" s="102">
        <v>0</v>
      </c>
      <c r="R105" s="102">
        <v>0</v>
      </c>
      <c r="S105" s="102">
        <v>0</v>
      </c>
      <c r="T105" s="102">
        <v>0</v>
      </c>
      <c r="U105" s="102">
        <v>0</v>
      </c>
      <c r="V105" s="102">
        <v>0</v>
      </c>
      <c r="W105" s="102">
        <v>0</v>
      </c>
      <c r="X105" s="102">
        <v>0</v>
      </c>
      <c r="Y105" s="102">
        <v>0</v>
      </c>
      <c r="Z105" s="102">
        <v>0</v>
      </c>
      <c r="AA105" s="102">
        <v>0</v>
      </c>
      <c r="AB105" s="102">
        <v>0</v>
      </c>
      <c r="AC105" s="102">
        <v>0</v>
      </c>
      <c r="AD105" s="102">
        <v>0</v>
      </c>
      <c r="AE105" s="102">
        <v>0</v>
      </c>
      <c r="AF105" s="102">
        <v>0</v>
      </c>
      <c r="AG105" s="102">
        <v>0</v>
      </c>
      <c r="AH105" s="102">
        <v>0</v>
      </c>
      <c r="AI105" s="102">
        <v>0</v>
      </c>
      <c r="AJ105" s="102">
        <v>0</v>
      </c>
      <c r="AK105" s="102">
        <v>0</v>
      </c>
      <c r="AL105" s="102">
        <v>0</v>
      </c>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row>
    <row r="106" spans="1:134" ht="24.75" customHeight="1">
      <c r="A106" s="16" t="s">
        <v>7</v>
      </c>
      <c r="B106" s="17" t="s">
        <v>58</v>
      </c>
      <c r="C106" s="102">
        <v>0</v>
      </c>
      <c r="D106" s="102">
        <v>0</v>
      </c>
      <c r="E106" s="102">
        <v>0</v>
      </c>
      <c r="F106" s="102">
        <v>0</v>
      </c>
      <c r="G106" s="102">
        <v>0</v>
      </c>
      <c r="H106" s="102">
        <v>0</v>
      </c>
      <c r="I106" s="102">
        <v>0</v>
      </c>
      <c r="J106" s="102">
        <v>0</v>
      </c>
      <c r="K106" s="102">
        <v>0</v>
      </c>
      <c r="L106" s="102">
        <v>1</v>
      </c>
      <c r="M106" s="102">
        <v>0</v>
      </c>
      <c r="N106" s="102">
        <v>0</v>
      </c>
      <c r="O106" s="102">
        <v>0</v>
      </c>
      <c r="P106" s="102">
        <v>0</v>
      </c>
      <c r="Q106" s="102">
        <v>0</v>
      </c>
      <c r="R106" s="102">
        <v>0</v>
      </c>
      <c r="S106" s="102">
        <v>0</v>
      </c>
      <c r="T106" s="102">
        <v>0</v>
      </c>
      <c r="U106" s="102">
        <v>0</v>
      </c>
      <c r="V106" s="102">
        <v>0</v>
      </c>
      <c r="W106" s="102">
        <v>0</v>
      </c>
      <c r="X106" s="102">
        <v>0</v>
      </c>
      <c r="Y106" s="102">
        <v>0</v>
      </c>
      <c r="Z106" s="102">
        <v>0</v>
      </c>
      <c r="AA106" s="102">
        <v>0</v>
      </c>
      <c r="AB106" s="102">
        <v>0</v>
      </c>
      <c r="AC106" s="102">
        <v>0</v>
      </c>
      <c r="AD106" s="102">
        <v>0</v>
      </c>
      <c r="AE106" s="102">
        <v>0</v>
      </c>
      <c r="AF106" s="102">
        <v>0</v>
      </c>
      <c r="AG106" s="102">
        <v>0</v>
      </c>
      <c r="AH106" s="102">
        <v>0</v>
      </c>
      <c r="AI106" s="102">
        <v>0</v>
      </c>
      <c r="AJ106" s="102">
        <v>0</v>
      </c>
      <c r="AK106" s="102">
        <v>0</v>
      </c>
      <c r="AL106" s="102">
        <v>0</v>
      </c>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row>
    <row r="107" spans="1:134" ht="24.75" customHeight="1">
      <c r="A107" s="16" t="s">
        <v>8</v>
      </c>
      <c r="B107" s="17" t="s">
        <v>59</v>
      </c>
      <c r="C107" s="102">
        <v>0</v>
      </c>
      <c r="D107" s="102">
        <v>0</v>
      </c>
      <c r="E107" s="102">
        <v>0</v>
      </c>
      <c r="F107" s="102">
        <v>0</v>
      </c>
      <c r="G107" s="102">
        <v>0</v>
      </c>
      <c r="H107" s="102">
        <v>0</v>
      </c>
      <c r="I107" s="102">
        <v>0</v>
      </c>
      <c r="J107" s="102">
        <v>0</v>
      </c>
      <c r="K107" s="102">
        <v>0</v>
      </c>
      <c r="L107" s="102">
        <v>0</v>
      </c>
      <c r="M107" s="102">
        <v>1</v>
      </c>
      <c r="N107" s="102">
        <v>0</v>
      </c>
      <c r="O107" s="102">
        <v>0</v>
      </c>
      <c r="P107" s="102">
        <v>0</v>
      </c>
      <c r="Q107" s="102">
        <v>0</v>
      </c>
      <c r="R107" s="102">
        <v>0</v>
      </c>
      <c r="S107" s="102">
        <v>0</v>
      </c>
      <c r="T107" s="102">
        <v>0</v>
      </c>
      <c r="U107" s="102">
        <v>0</v>
      </c>
      <c r="V107" s="102">
        <v>0</v>
      </c>
      <c r="W107" s="102">
        <v>0</v>
      </c>
      <c r="X107" s="102">
        <v>0</v>
      </c>
      <c r="Y107" s="102">
        <v>0</v>
      </c>
      <c r="Z107" s="102">
        <v>0</v>
      </c>
      <c r="AA107" s="102">
        <v>0</v>
      </c>
      <c r="AB107" s="102">
        <v>0</v>
      </c>
      <c r="AC107" s="102">
        <v>0</v>
      </c>
      <c r="AD107" s="102">
        <v>0</v>
      </c>
      <c r="AE107" s="102">
        <v>0</v>
      </c>
      <c r="AF107" s="102">
        <v>0</v>
      </c>
      <c r="AG107" s="102">
        <v>0</v>
      </c>
      <c r="AH107" s="102">
        <v>0</v>
      </c>
      <c r="AI107" s="102">
        <v>0</v>
      </c>
      <c r="AJ107" s="102">
        <v>0</v>
      </c>
      <c r="AK107" s="102">
        <v>0</v>
      </c>
      <c r="AL107" s="102">
        <v>0</v>
      </c>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row>
    <row r="108" spans="1:134" ht="24.75" customHeight="1">
      <c r="A108" s="16" t="s">
        <v>9</v>
      </c>
      <c r="B108" s="17" t="s">
        <v>60</v>
      </c>
      <c r="C108" s="102">
        <v>0</v>
      </c>
      <c r="D108" s="102">
        <v>0</v>
      </c>
      <c r="E108" s="102">
        <v>0</v>
      </c>
      <c r="F108" s="102">
        <v>0</v>
      </c>
      <c r="G108" s="102">
        <v>0</v>
      </c>
      <c r="H108" s="102">
        <v>0</v>
      </c>
      <c r="I108" s="102">
        <v>0</v>
      </c>
      <c r="J108" s="102">
        <v>0</v>
      </c>
      <c r="K108" s="102">
        <v>0</v>
      </c>
      <c r="L108" s="102">
        <v>0</v>
      </c>
      <c r="M108" s="102">
        <v>0</v>
      </c>
      <c r="N108" s="102">
        <v>1</v>
      </c>
      <c r="O108" s="102">
        <v>0</v>
      </c>
      <c r="P108" s="102">
        <v>0</v>
      </c>
      <c r="Q108" s="102">
        <v>0</v>
      </c>
      <c r="R108" s="102">
        <v>0</v>
      </c>
      <c r="S108" s="102">
        <v>0</v>
      </c>
      <c r="T108" s="102">
        <v>0</v>
      </c>
      <c r="U108" s="102">
        <v>0</v>
      </c>
      <c r="V108" s="102">
        <v>0</v>
      </c>
      <c r="W108" s="102">
        <v>0</v>
      </c>
      <c r="X108" s="102">
        <v>0</v>
      </c>
      <c r="Y108" s="102">
        <v>0</v>
      </c>
      <c r="Z108" s="102">
        <v>0</v>
      </c>
      <c r="AA108" s="102">
        <v>0</v>
      </c>
      <c r="AB108" s="102">
        <v>0</v>
      </c>
      <c r="AC108" s="102">
        <v>0</v>
      </c>
      <c r="AD108" s="102">
        <v>0</v>
      </c>
      <c r="AE108" s="102">
        <v>0</v>
      </c>
      <c r="AF108" s="102">
        <v>0</v>
      </c>
      <c r="AG108" s="102">
        <v>0</v>
      </c>
      <c r="AH108" s="102">
        <v>0</v>
      </c>
      <c r="AI108" s="102">
        <v>0</v>
      </c>
      <c r="AJ108" s="102">
        <v>0</v>
      </c>
      <c r="AK108" s="102">
        <v>0</v>
      </c>
      <c r="AL108" s="102">
        <v>0</v>
      </c>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row>
    <row r="109" spans="1:134" ht="24.75" customHeight="1">
      <c r="A109" s="16" t="s">
        <v>10</v>
      </c>
      <c r="B109" s="17" t="s">
        <v>61</v>
      </c>
      <c r="C109" s="102">
        <v>0</v>
      </c>
      <c r="D109" s="102">
        <v>0</v>
      </c>
      <c r="E109" s="102">
        <v>0</v>
      </c>
      <c r="F109" s="102">
        <v>0</v>
      </c>
      <c r="G109" s="102">
        <v>0</v>
      </c>
      <c r="H109" s="102">
        <v>0</v>
      </c>
      <c r="I109" s="102">
        <v>0</v>
      </c>
      <c r="J109" s="102">
        <v>0</v>
      </c>
      <c r="K109" s="102">
        <v>0</v>
      </c>
      <c r="L109" s="102">
        <v>0</v>
      </c>
      <c r="M109" s="102">
        <v>0</v>
      </c>
      <c r="N109" s="102">
        <v>0</v>
      </c>
      <c r="O109" s="102">
        <v>1</v>
      </c>
      <c r="P109" s="102">
        <v>0</v>
      </c>
      <c r="Q109" s="102">
        <v>0</v>
      </c>
      <c r="R109" s="102">
        <v>0</v>
      </c>
      <c r="S109" s="102">
        <v>0</v>
      </c>
      <c r="T109" s="102">
        <v>0</v>
      </c>
      <c r="U109" s="102">
        <v>0</v>
      </c>
      <c r="V109" s="102">
        <v>0</v>
      </c>
      <c r="W109" s="102">
        <v>0</v>
      </c>
      <c r="X109" s="102">
        <v>0</v>
      </c>
      <c r="Y109" s="102">
        <v>0</v>
      </c>
      <c r="Z109" s="102">
        <v>0</v>
      </c>
      <c r="AA109" s="102">
        <v>0</v>
      </c>
      <c r="AB109" s="102">
        <v>0</v>
      </c>
      <c r="AC109" s="102">
        <v>0</v>
      </c>
      <c r="AD109" s="102">
        <v>0</v>
      </c>
      <c r="AE109" s="102">
        <v>0</v>
      </c>
      <c r="AF109" s="102">
        <v>0</v>
      </c>
      <c r="AG109" s="102">
        <v>0</v>
      </c>
      <c r="AH109" s="102">
        <v>0</v>
      </c>
      <c r="AI109" s="102">
        <v>0</v>
      </c>
      <c r="AJ109" s="102">
        <v>0</v>
      </c>
      <c r="AK109" s="102">
        <v>0</v>
      </c>
      <c r="AL109" s="102">
        <v>0</v>
      </c>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row>
    <row r="110" spans="1:134" ht="24.75" customHeight="1">
      <c r="A110" s="16" t="s">
        <v>11</v>
      </c>
      <c r="B110" s="17" t="s">
        <v>62</v>
      </c>
      <c r="C110" s="102">
        <v>0</v>
      </c>
      <c r="D110" s="102">
        <v>0</v>
      </c>
      <c r="E110" s="102">
        <v>0</v>
      </c>
      <c r="F110" s="102">
        <v>0</v>
      </c>
      <c r="G110" s="102">
        <v>0</v>
      </c>
      <c r="H110" s="102">
        <v>0</v>
      </c>
      <c r="I110" s="102">
        <v>0</v>
      </c>
      <c r="J110" s="102">
        <v>0</v>
      </c>
      <c r="K110" s="102">
        <v>0</v>
      </c>
      <c r="L110" s="102">
        <v>0</v>
      </c>
      <c r="M110" s="102">
        <v>0</v>
      </c>
      <c r="N110" s="102">
        <v>0</v>
      </c>
      <c r="O110" s="102">
        <v>0</v>
      </c>
      <c r="P110" s="102">
        <v>1</v>
      </c>
      <c r="Q110" s="102">
        <v>0</v>
      </c>
      <c r="R110" s="102">
        <v>0</v>
      </c>
      <c r="S110" s="102">
        <v>0</v>
      </c>
      <c r="T110" s="102">
        <v>0</v>
      </c>
      <c r="U110" s="102">
        <v>0</v>
      </c>
      <c r="V110" s="102">
        <v>0</v>
      </c>
      <c r="W110" s="102">
        <v>0</v>
      </c>
      <c r="X110" s="102">
        <v>0</v>
      </c>
      <c r="Y110" s="102">
        <v>0</v>
      </c>
      <c r="Z110" s="102">
        <v>0</v>
      </c>
      <c r="AA110" s="102">
        <v>0</v>
      </c>
      <c r="AB110" s="102">
        <v>0</v>
      </c>
      <c r="AC110" s="102">
        <v>0</v>
      </c>
      <c r="AD110" s="102">
        <v>0</v>
      </c>
      <c r="AE110" s="102">
        <v>0</v>
      </c>
      <c r="AF110" s="102">
        <v>0</v>
      </c>
      <c r="AG110" s="102">
        <v>0</v>
      </c>
      <c r="AH110" s="102">
        <v>0</v>
      </c>
      <c r="AI110" s="102">
        <v>0</v>
      </c>
      <c r="AJ110" s="102">
        <v>0</v>
      </c>
      <c r="AK110" s="102">
        <v>0</v>
      </c>
      <c r="AL110" s="102">
        <v>0</v>
      </c>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row>
    <row r="111" spans="1:134" ht="24.75" customHeight="1">
      <c r="A111" s="16" t="s">
        <v>12</v>
      </c>
      <c r="B111" s="17" t="s">
        <v>63</v>
      </c>
      <c r="C111" s="102">
        <v>0</v>
      </c>
      <c r="D111" s="102">
        <v>0</v>
      </c>
      <c r="E111" s="102">
        <v>0</v>
      </c>
      <c r="F111" s="102">
        <v>0</v>
      </c>
      <c r="G111" s="102">
        <v>0</v>
      </c>
      <c r="H111" s="102">
        <v>0</v>
      </c>
      <c r="I111" s="102">
        <v>0</v>
      </c>
      <c r="J111" s="102">
        <v>0</v>
      </c>
      <c r="K111" s="102">
        <v>0</v>
      </c>
      <c r="L111" s="102">
        <v>0</v>
      </c>
      <c r="M111" s="102">
        <v>0</v>
      </c>
      <c r="N111" s="102">
        <v>0</v>
      </c>
      <c r="O111" s="102">
        <v>0</v>
      </c>
      <c r="P111" s="102">
        <v>0</v>
      </c>
      <c r="Q111" s="102">
        <v>1</v>
      </c>
      <c r="R111" s="102">
        <v>0</v>
      </c>
      <c r="S111" s="102">
        <v>0</v>
      </c>
      <c r="T111" s="102">
        <v>0</v>
      </c>
      <c r="U111" s="102">
        <v>0</v>
      </c>
      <c r="V111" s="102">
        <v>0</v>
      </c>
      <c r="W111" s="102">
        <v>0</v>
      </c>
      <c r="X111" s="102">
        <v>0</v>
      </c>
      <c r="Y111" s="102">
        <v>0</v>
      </c>
      <c r="Z111" s="102">
        <v>0</v>
      </c>
      <c r="AA111" s="102">
        <v>0</v>
      </c>
      <c r="AB111" s="102">
        <v>0</v>
      </c>
      <c r="AC111" s="102">
        <v>0</v>
      </c>
      <c r="AD111" s="102">
        <v>0</v>
      </c>
      <c r="AE111" s="102">
        <v>0</v>
      </c>
      <c r="AF111" s="102">
        <v>0</v>
      </c>
      <c r="AG111" s="102">
        <v>0</v>
      </c>
      <c r="AH111" s="102">
        <v>0</v>
      </c>
      <c r="AI111" s="102">
        <v>0</v>
      </c>
      <c r="AJ111" s="102">
        <v>0</v>
      </c>
      <c r="AK111" s="102">
        <v>0</v>
      </c>
      <c r="AL111" s="102">
        <v>0</v>
      </c>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row>
    <row r="112" spans="1:134" ht="24.75" customHeight="1">
      <c r="A112" s="16" t="s">
        <v>13</v>
      </c>
      <c r="B112" s="17" t="s">
        <v>64</v>
      </c>
      <c r="C112" s="102">
        <v>0</v>
      </c>
      <c r="D112" s="102">
        <v>0</v>
      </c>
      <c r="E112" s="102">
        <v>0</v>
      </c>
      <c r="F112" s="102">
        <v>0</v>
      </c>
      <c r="G112" s="102">
        <v>0</v>
      </c>
      <c r="H112" s="102">
        <v>0</v>
      </c>
      <c r="I112" s="102">
        <v>0</v>
      </c>
      <c r="J112" s="102">
        <v>0</v>
      </c>
      <c r="K112" s="102">
        <v>0</v>
      </c>
      <c r="L112" s="102">
        <v>0</v>
      </c>
      <c r="M112" s="102">
        <v>0</v>
      </c>
      <c r="N112" s="102">
        <v>0</v>
      </c>
      <c r="O112" s="102">
        <v>0</v>
      </c>
      <c r="P112" s="102">
        <v>0</v>
      </c>
      <c r="Q112" s="102">
        <v>0</v>
      </c>
      <c r="R112" s="102">
        <v>1</v>
      </c>
      <c r="S112" s="102">
        <v>0</v>
      </c>
      <c r="T112" s="102">
        <v>0</v>
      </c>
      <c r="U112" s="102">
        <v>0</v>
      </c>
      <c r="V112" s="102">
        <v>0</v>
      </c>
      <c r="W112" s="102">
        <v>0</v>
      </c>
      <c r="X112" s="102">
        <v>0</v>
      </c>
      <c r="Y112" s="102">
        <v>0</v>
      </c>
      <c r="Z112" s="102">
        <v>0</v>
      </c>
      <c r="AA112" s="102">
        <v>0</v>
      </c>
      <c r="AB112" s="102">
        <v>0</v>
      </c>
      <c r="AC112" s="102">
        <v>0</v>
      </c>
      <c r="AD112" s="102">
        <v>0</v>
      </c>
      <c r="AE112" s="102">
        <v>0</v>
      </c>
      <c r="AF112" s="102">
        <v>0</v>
      </c>
      <c r="AG112" s="102">
        <v>0</v>
      </c>
      <c r="AH112" s="102">
        <v>0</v>
      </c>
      <c r="AI112" s="102">
        <v>0</v>
      </c>
      <c r="AJ112" s="102">
        <v>0</v>
      </c>
      <c r="AK112" s="102">
        <v>0</v>
      </c>
      <c r="AL112" s="102">
        <v>0</v>
      </c>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row>
    <row r="113" spans="1:134" ht="24.75" customHeight="1">
      <c r="A113" s="16" t="s">
        <v>14</v>
      </c>
      <c r="B113" s="17" t="s">
        <v>65</v>
      </c>
      <c r="C113" s="102">
        <v>0</v>
      </c>
      <c r="D113" s="102">
        <v>0</v>
      </c>
      <c r="E113" s="102">
        <v>0</v>
      </c>
      <c r="F113" s="102">
        <v>0</v>
      </c>
      <c r="G113" s="102">
        <v>0</v>
      </c>
      <c r="H113" s="102">
        <v>0</v>
      </c>
      <c r="I113" s="102">
        <v>0</v>
      </c>
      <c r="J113" s="102">
        <v>0</v>
      </c>
      <c r="K113" s="102">
        <v>0</v>
      </c>
      <c r="L113" s="102">
        <v>0</v>
      </c>
      <c r="M113" s="102">
        <v>0</v>
      </c>
      <c r="N113" s="102">
        <v>0</v>
      </c>
      <c r="O113" s="102">
        <v>0</v>
      </c>
      <c r="P113" s="102">
        <v>0</v>
      </c>
      <c r="Q113" s="102">
        <v>0</v>
      </c>
      <c r="R113" s="102">
        <v>0</v>
      </c>
      <c r="S113" s="102">
        <v>1</v>
      </c>
      <c r="T113" s="102">
        <v>0</v>
      </c>
      <c r="U113" s="102">
        <v>0</v>
      </c>
      <c r="V113" s="102">
        <v>0</v>
      </c>
      <c r="W113" s="102">
        <v>0</v>
      </c>
      <c r="X113" s="102">
        <v>0</v>
      </c>
      <c r="Y113" s="102">
        <v>0</v>
      </c>
      <c r="Z113" s="102">
        <v>0</v>
      </c>
      <c r="AA113" s="102">
        <v>0</v>
      </c>
      <c r="AB113" s="102">
        <v>0</v>
      </c>
      <c r="AC113" s="102">
        <v>0</v>
      </c>
      <c r="AD113" s="102">
        <v>0</v>
      </c>
      <c r="AE113" s="102">
        <v>0</v>
      </c>
      <c r="AF113" s="102">
        <v>0</v>
      </c>
      <c r="AG113" s="102">
        <v>0</v>
      </c>
      <c r="AH113" s="102">
        <v>0</v>
      </c>
      <c r="AI113" s="102">
        <v>0</v>
      </c>
      <c r="AJ113" s="102">
        <v>0</v>
      </c>
      <c r="AK113" s="102">
        <v>0</v>
      </c>
      <c r="AL113" s="102">
        <v>0</v>
      </c>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row>
    <row r="114" spans="1:134" ht="24.75" customHeight="1">
      <c r="A114" s="16" t="s">
        <v>15</v>
      </c>
      <c r="B114" s="17" t="s">
        <v>66</v>
      </c>
      <c r="C114" s="102">
        <v>0</v>
      </c>
      <c r="D114" s="102">
        <v>0</v>
      </c>
      <c r="E114" s="102">
        <v>0</v>
      </c>
      <c r="F114" s="102">
        <v>0</v>
      </c>
      <c r="G114" s="102">
        <v>0</v>
      </c>
      <c r="H114" s="102">
        <v>0</v>
      </c>
      <c r="I114" s="102">
        <v>0</v>
      </c>
      <c r="J114" s="102">
        <v>0</v>
      </c>
      <c r="K114" s="102">
        <v>0</v>
      </c>
      <c r="L114" s="102">
        <v>0</v>
      </c>
      <c r="M114" s="102">
        <v>0</v>
      </c>
      <c r="N114" s="102">
        <v>0</v>
      </c>
      <c r="O114" s="102">
        <v>0</v>
      </c>
      <c r="P114" s="102">
        <v>0</v>
      </c>
      <c r="Q114" s="102">
        <v>0</v>
      </c>
      <c r="R114" s="102">
        <v>0</v>
      </c>
      <c r="S114" s="102">
        <v>0</v>
      </c>
      <c r="T114" s="102">
        <v>1</v>
      </c>
      <c r="U114" s="102">
        <v>0</v>
      </c>
      <c r="V114" s="102">
        <v>0</v>
      </c>
      <c r="W114" s="102">
        <v>0</v>
      </c>
      <c r="X114" s="102">
        <v>0</v>
      </c>
      <c r="Y114" s="102">
        <v>0</v>
      </c>
      <c r="Z114" s="102">
        <v>0</v>
      </c>
      <c r="AA114" s="102">
        <v>0</v>
      </c>
      <c r="AB114" s="102">
        <v>0</v>
      </c>
      <c r="AC114" s="102">
        <v>0</v>
      </c>
      <c r="AD114" s="102">
        <v>0</v>
      </c>
      <c r="AE114" s="102">
        <v>0</v>
      </c>
      <c r="AF114" s="102">
        <v>0</v>
      </c>
      <c r="AG114" s="102">
        <v>0</v>
      </c>
      <c r="AH114" s="102">
        <v>0</v>
      </c>
      <c r="AI114" s="102">
        <v>0</v>
      </c>
      <c r="AJ114" s="102">
        <v>0</v>
      </c>
      <c r="AK114" s="102">
        <v>0</v>
      </c>
      <c r="AL114" s="102">
        <v>0</v>
      </c>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row>
    <row r="115" spans="1:134" ht="24.75" customHeight="1">
      <c r="A115" s="16" t="s">
        <v>16</v>
      </c>
      <c r="B115" s="17" t="s">
        <v>67</v>
      </c>
      <c r="C115" s="102">
        <v>0</v>
      </c>
      <c r="D115" s="102">
        <v>0</v>
      </c>
      <c r="E115" s="102">
        <v>0</v>
      </c>
      <c r="F115" s="102">
        <v>0</v>
      </c>
      <c r="G115" s="102">
        <v>0</v>
      </c>
      <c r="H115" s="102">
        <v>0</v>
      </c>
      <c r="I115" s="102">
        <v>0</v>
      </c>
      <c r="J115" s="102">
        <v>0</v>
      </c>
      <c r="K115" s="102">
        <v>0</v>
      </c>
      <c r="L115" s="102">
        <v>0</v>
      </c>
      <c r="M115" s="102">
        <v>0</v>
      </c>
      <c r="N115" s="102">
        <v>0</v>
      </c>
      <c r="O115" s="102">
        <v>0</v>
      </c>
      <c r="P115" s="102">
        <v>0</v>
      </c>
      <c r="Q115" s="102">
        <v>0</v>
      </c>
      <c r="R115" s="102">
        <v>0</v>
      </c>
      <c r="S115" s="102">
        <v>0</v>
      </c>
      <c r="T115" s="102">
        <v>0</v>
      </c>
      <c r="U115" s="102">
        <v>1</v>
      </c>
      <c r="V115" s="102">
        <v>0</v>
      </c>
      <c r="W115" s="102">
        <v>0</v>
      </c>
      <c r="X115" s="102">
        <v>0</v>
      </c>
      <c r="Y115" s="102">
        <v>0</v>
      </c>
      <c r="Z115" s="102">
        <v>0</v>
      </c>
      <c r="AA115" s="102">
        <v>0</v>
      </c>
      <c r="AB115" s="102">
        <v>0</v>
      </c>
      <c r="AC115" s="102">
        <v>0</v>
      </c>
      <c r="AD115" s="102">
        <v>0</v>
      </c>
      <c r="AE115" s="102">
        <v>0</v>
      </c>
      <c r="AF115" s="102">
        <v>0</v>
      </c>
      <c r="AG115" s="102">
        <v>0</v>
      </c>
      <c r="AH115" s="102">
        <v>0</v>
      </c>
      <c r="AI115" s="102">
        <v>0</v>
      </c>
      <c r="AJ115" s="102">
        <v>0</v>
      </c>
      <c r="AK115" s="102">
        <v>0</v>
      </c>
      <c r="AL115" s="102">
        <v>0</v>
      </c>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row>
    <row r="116" spans="1:134" ht="24.75" customHeight="1">
      <c r="A116" s="16" t="s">
        <v>17</v>
      </c>
      <c r="B116" s="17" t="s">
        <v>68</v>
      </c>
      <c r="C116" s="102">
        <v>0</v>
      </c>
      <c r="D116" s="102">
        <v>0</v>
      </c>
      <c r="E116" s="102">
        <v>0</v>
      </c>
      <c r="F116" s="102">
        <v>0</v>
      </c>
      <c r="G116" s="102">
        <v>0</v>
      </c>
      <c r="H116" s="102">
        <v>0</v>
      </c>
      <c r="I116" s="102">
        <v>0</v>
      </c>
      <c r="J116" s="102">
        <v>0</v>
      </c>
      <c r="K116" s="102">
        <v>0</v>
      </c>
      <c r="L116" s="102">
        <v>0</v>
      </c>
      <c r="M116" s="102">
        <v>0</v>
      </c>
      <c r="N116" s="102">
        <v>0</v>
      </c>
      <c r="O116" s="102">
        <v>0</v>
      </c>
      <c r="P116" s="102">
        <v>0</v>
      </c>
      <c r="Q116" s="102">
        <v>0</v>
      </c>
      <c r="R116" s="102">
        <v>0</v>
      </c>
      <c r="S116" s="102">
        <v>0</v>
      </c>
      <c r="T116" s="102">
        <v>0</v>
      </c>
      <c r="U116" s="102">
        <v>0</v>
      </c>
      <c r="V116" s="102">
        <v>1</v>
      </c>
      <c r="W116" s="102">
        <v>0</v>
      </c>
      <c r="X116" s="102">
        <v>0</v>
      </c>
      <c r="Y116" s="102">
        <v>0</v>
      </c>
      <c r="Z116" s="102">
        <v>0</v>
      </c>
      <c r="AA116" s="102">
        <v>0</v>
      </c>
      <c r="AB116" s="102">
        <v>0</v>
      </c>
      <c r="AC116" s="102">
        <v>0</v>
      </c>
      <c r="AD116" s="102">
        <v>0</v>
      </c>
      <c r="AE116" s="102">
        <v>0</v>
      </c>
      <c r="AF116" s="102">
        <v>0</v>
      </c>
      <c r="AG116" s="102">
        <v>0</v>
      </c>
      <c r="AH116" s="102">
        <v>0</v>
      </c>
      <c r="AI116" s="102">
        <v>0</v>
      </c>
      <c r="AJ116" s="102">
        <v>0</v>
      </c>
      <c r="AK116" s="102">
        <v>0</v>
      </c>
      <c r="AL116" s="102">
        <v>0</v>
      </c>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row>
    <row r="117" spans="1:134" ht="24.75" customHeight="1">
      <c r="A117" s="16" t="s">
        <v>18</v>
      </c>
      <c r="B117" s="17" t="s">
        <v>69</v>
      </c>
      <c r="C117" s="102">
        <v>0</v>
      </c>
      <c r="D117" s="102">
        <v>0</v>
      </c>
      <c r="E117" s="102">
        <v>0</v>
      </c>
      <c r="F117" s="102">
        <v>0</v>
      </c>
      <c r="G117" s="102">
        <v>0</v>
      </c>
      <c r="H117" s="102">
        <v>0</v>
      </c>
      <c r="I117" s="102">
        <v>0</v>
      </c>
      <c r="J117" s="102">
        <v>0</v>
      </c>
      <c r="K117" s="102">
        <v>0</v>
      </c>
      <c r="L117" s="102">
        <v>0</v>
      </c>
      <c r="M117" s="102">
        <v>0</v>
      </c>
      <c r="N117" s="102">
        <v>0</v>
      </c>
      <c r="O117" s="102">
        <v>0</v>
      </c>
      <c r="P117" s="102">
        <v>0</v>
      </c>
      <c r="Q117" s="102">
        <v>0</v>
      </c>
      <c r="R117" s="102">
        <v>0</v>
      </c>
      <c r="S117" s="102">
        <v>0</v>
      </c>
      <c r="T117" s="102">
        <v>0</v>
      </c>
      <c r="U117" s="102">
        <v>0</v>
      </c>
      <c r="V117" s="102">
        <v>0</v>
      </c>
      <c r="W117" s="102">
        <v>1</v>
      </c>
      <c r="X117" s="102">
        <v>0</v>
      </c>
      <c r="Y117" s="102">
        <v>0</v>
      </c>
      <c r="Z117" s="102">
        <v>0</v>
      </c>
      <c r="AA117" s="102">
        <v>0</v>
      </c>
      <c r="AB117" s="102">
        <v>0</v>
      </c>
      <c r="AC117" s="102">
        <v>0</v>
      </c>
      <c r="AD117" s="102">
        <v>0</v>
      </c>
      <c r="AE117" s="102">
        <v>0</v>
      </c>
      <c r="AF117" s="102">
        <v>0</v>
      </c>
      <c r="AG117" s="102">
        <v>0</v>
      </c>
      <c r="AH117" s="102">
        <v>0</v>
      </c>
      <c r="AI117" s="102">
        <v>0</v>
      </c>
      <c r="AJ117" s="102">
        <v>0</v>
      </c>
      <c r="AK117" s="102">
        <v>0</v>
      </c>
      <c r="AL117" s="102">
        <v>0</v>
      </c>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row>
    <row r="118" spans="1:134" ht="24.75" customHeight="1">
      <c r="A118" s="16" t="s">
        <v>19</v>
      </c>
      <c r="B118" s="17" t="s">
        <v>70</v>
      </c>
      <c r="C118" s="102">
        <v>0</v>
      </c>
      <c r="D118" s="102">
        <v>0</v>
      </c>
      <c r="E118" s="102">
        <v>0</v>
      </c>
      <c r="F118" s="102">
        <v>0</v>
      </c>
      <c r="G118" s="102">
        <v>0</v>
      </c>
      <c r="H118" s="102">
        <v>0</v>
      </c>
      <c r="I118" s="102">
        <v>0</v>
      </c>
      <c r="J118" s="102">
        <v>0</v>
      </c>
      <c r="K118" s="102">
        <v>0</v>
      </c>
      <c r="L118" s="102">
        <v>0</v>
      </c>
      <c r="M118" s="102">
        <v>0</v>
      </c>
      <c r="N118" s="102">
        <v>0</v>
      </c>
      <c r="O118" s="102">
        <v>0</v>
      </c>
      <c r="P118" s="102">
        <v>0</v>
      </c>
      <c r="Q118" s="102">
        <v>0</v>
      </c>
      <c r="R118" s="102">
        <v>0</v>
      </c>
      <c r="S118" s="102">
        <v>0</v>
      </c>
      <c r="T118" s="102">
        <v>0</v>
      </c>
      <c r="U118" s="102">
        <v>0</v>
      </c>
      <c r="V118" s="102">
        <v>0</v>
      </c>
      <c r="W118" s="102">
        <v>0</v>
      </c>
      <c r="X118" s="102">
        <v>1</v>
      </c>
      <c r="Y118" s="102">
        <v>0</v>
      </c>
      <c r="Z118" s="102">
        <v>0</v>
      </c>
      <c r="AA118" s="102">
        <v>0</v>
      </c>
      <c r="AB118" s="102">
        <v>0</v>
      </c>
      <c r="AC118" s="102">
        <v>0</v>
      </c>
      <c r="AD118" s="102">
        <v>0</v>
      </c>
      <c r="AE118" s="102">
        <v>0</v>
      </c>
      <c r="AF118" s="102">
        <v>0</v>
      </c>
      <c r="AG118" s="102">
        <v>0</v>
      </c>
      <c r="AH118" s="102">
        <v>0</v>
      </c>
      <c r="AI118" s="102">
        <v>0</v>
      </c>
      <c r="AJ118" s="102">
        <v>0</v>
      </c>
      <c r="AK118" s="102">
        <v>0</v>
      </c>
      <c r="AL118" s="102">
        <v>0</v>
      </c>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row>
    <row r="119" spans="1:134" ht="24.75" customHeight="1">
      <c r="A119" s="16" t="s">
        <v>20</v>
      </c>
      <c r="B119" s="17" t="s">
        <v>71</v>
      </c>
      <c r="C119" s="102">
        <v>0</v>
      </c>
      <c r="D119" s="102">
        <v>0</v>
      </c>
      <c r="E119" s="102">
        <v>0</v>
      </c>
      <c r="F119" s="102">
        <v>0</v>
      </c>
      <c r="G119" s="102">
        <v>0</v>
      </c>
      <c r="H119" s="102">
        <v>0</v>
      </c>
      <c r="I119" s="102">
        <v>0</v>
      </c>
      <c r="J119" s="102">
        <v>0</v>
      </c>
      <c r="K119" s="102">
        <v>0</v>
      </c>
      <c r="L119" s="102">
        <v>0</v>
      </c>
      <c r="M119" s="102">
        <v>0</v>
      </c>
      <c r="N119" s="102">
        <v>0</v>
      </c>
      <c r="O119" s="102">
        <v>0</v>
      </c>
      <c r="P119" s="102">
        <v>0</v>
      </c>
      <c r="Q119" s="102">
        <v>0</v>
      </c>
      <c r="R119" s="102">
        <v>0</v>
      </c>
      <c r="S119" s="102">
        <v>0</v>
      </c>
      <c r="T119" s="102">
        <v>0</v>
      </c>
      <c r="U119" s="102">
        <v>0</v>
      </c>
      <c r="V119" s="102">
        <v>0</v>
      </c>
      <c r="W119" s="102">
        <v>0</v>
      </c>
      <c r="X119" s="102">
        <v>0</v>
      </c>
      <c r="Y119" s="102">
        <v>1</v>
      </c>
      <c r="Z119" s="102">
        <v>0</v>
      </c>
      <c r="AA119" s="102">
        <v>0</v>
      </c>
      <c r="AB119" s="102">
        <v>0</v>
      </c>
      <c r="AC119" s="102">
        <v>0</v>
      </c>
      <c r="AD119" s="102">
        <v>0</v>
      </c>
      <c r="AE119" s="102">
        <v>0</v>
      </c>
      <c r="AF119" s="102">
        <v>0</v>
      </c>
      <c r="AG119" s="102">
        <v>0</v>
      </c>
      <c r="AH119" s="102">
        <v>0</v>
      </c>
      <c r="AI119" s="102">
        <v>0</v>
      </c>
      <c r="AJ119" s="102">
        <v>0</v>
      </c>
      <c r="AK119" s="102">
        <v>0</v>
      </c>
      <c r="AL119" s="102">
        <v>0</v>
      </c>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row>
    <row r="120" spans="1:134" ht="24.75" customHeight="1">
      <c r="A120" s="16" t="s">
        <v>21</v>
      </c>
      <c r="B120" s="17" t="s">
        <v>72</v>
      </c>
      <c r="C120" s="102">
        <v>0</v>
      </c>
      <c r="D120" s="102">
        <v>0</v>
      </c>
      <c r="E120" s="102">
        <v>0</v>
      </c>
      <c r="F120" s="102">
        <v>0</v>
      </c>
      <c r="G120" s="102">
        <v>0</v>
      </c>
      <c r="H120" s="102">
        <v>0</v>
      </c>
      <c r="I120" s="102">
        <v>0</v>
      </c>
      <c r="J120" s="102">
        <v>0</v>
      </c>
      <c r="K120" s="102">
        <v>0</v>
      </c>
      <c r="L120" s="102">
        <v>0</v>
      </c>
      <c r="M120" s="102">
        <v>0</v>
      </c>
      <c r="N120" s="102">
        <v>0</v>
      </c>
      <c r="O120" s="102">
        <v>0</v>
      </c>
      <c r="P120" s="102">
        <v>0</v>
      </c>
      <c r="Q120" s="102">
        <v>0</v>
      </c>
      <c r="R120" s="102">
        <v>0</v>
      </c>
      <c r="S120" s="102">
        <v>0</v>
      </c>
      <c r="T120" s="102">
        <v>0</v>
      </c>
      <c r="U120" s="102">
        <v>0</v>
      </c>
      <c r="V120" s="102">
        <v>0</v>
      </c>
      <c r="W120" s="102">
        <v>0</v>
      </c>
      <c r="X120" s="102">
        <v>0</v>
      </c>
      <c r="Y120" s="102">
        <v>0</v>
      </c>
      <c r="Z120" s="102">
        <v>1</v>
      </c>
      <c r="AA120" s="102">
        <v>0</v>
      </c>
      <c r="AB120" s="102">
        <v>0</v>
      </c>
      <c r="AC120" s="102">
        <v>0</v>
      </c>
      <c r="AD120" s="102">
        <v>0</v>
      </c>
      <c r="AE120" s="102">
        <v>0</v>
      </c>
      <c r="AF120" s="102">
        <v>0</v>
      </c>
      <c r="AG120" s="102">
        <v>0</v>
      </c>
      <c r="AH120" s="102">
        <v>0</v>
      </c>
      <c r="AI120" s="102">
        <v>0</v>
      </c>
      <c r="AJ120" s="102">
        <v>0</v>
      </c>
      <c r="AK120" s="102">
        <v>0</v>
      </c>
      <c r="AL120" s="102">
        <v>0</v>
      </c>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row>
    <row r="121" spans="1:134" ht="24.75" customHeight="1">
      <c r="A121" s="16" t="s">
        <v>22</v>
      </c>
      <c r="B121" s="17" t="s">
        <v>73</v>
      </c>
      <c r="C121" s="102">
        <v>0</v>
      </c>
      <c r="D121" s="102">
        <v>0</v>
      </c>
      <c r="E121" s="102">
        <v>0</v>
      </c>
      <c r="F121" s="102">
        <v>0</v>
      </c>
      <c r="G121" s="102">
        <v>0</v>
      </c>
      <c r="H121" s="102">
        <v>0</v>
      </c>
      <c r="I121" s="102">
        <v>0</v>
      </c>
      <c r="J121" s="102">
        <v>0</v>
      </c>
      <c r="K121" s="102">
        <v>0</v>
      </c>
      <c r="L121" s="102">
        <v>0</v>
      </c>
      <c r="M121" s="102">
        <v>0</v>
      </c>
      <c r="N121" s="102">
        <v>0</v>
      </c>
      <c r="O121" s="102">
        <v>0</v>
      </c>
      <c r="P121" s="102">
        <v>0</v>
      </c>
      <c r="Q121" s="102">
        <v>0</v>
      </c>
      <c r="R121" s="102">
        <v>0</v>
      </c>
      <c r="S121" s="102">
        <v>0</v>
      </c>
      <c r="T121" s="102">
        <v>0</v>
      </c>
      <c r="U121" s="102">
        <v>0</v>
      </c>
      <c r="V121" s="102">
        <v>0</v>
      </c>
      <c r="W121" s="102">
        <v>0</v>
      </c>
      <c r="X121" s="102">
        <v>0</v>
      </c>
      <c r="Y121" s="102">
        <v>0</v>
      </c>
      <c r="Z121" s="102">
        <v>0</v>
      </c>
      <c r="AA121" s="102">
        <v>1</v>
      </c>
      <c r="AB121" s="102">
        <v>0</v>
      </c>
      <c r="AC121" s="102">
        <v>0</v>
      </c>
      <c r="AD121" s="102">
        <v>0</v>
      </c>
      <c r="AE121" s="102">
        <v>0</v>
      </c>
      <c r="AF121" s="102">
        <v>0</v>
      </c>
      <c r="AG121" s="102">
        <v>0</v>
      </c>
      <c r="AH121" s="102">
        <v>0</v>
      </c>
      <c r="AI121" s="102">
        <v>0</v>
      </c>
      <c r="AJ121" s="102">
        <v>0</v>
      </c>
      <c r="AK121" s="102">
        <v>0</v>
      </c>
      <c r="AL121" s="102">
        <v>0</v>
      </c>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row>
    <row r="122" spans="1:134" ht="24.75" customHeight="1">
      <c r="A122" s="16" t="s">
        <v>23</v>
      </c>
      <c r="B122" s="17" t="s">
        <v>74</v>
      </c>
      <c r="C122" s="102">
        <v>0</v>
      </c>
      <c r="D122" s="102">
        <v>0</v>
      </c>
      <c r="E122" s="102">
        <v>0</v>
      </c>
      <c r="F122" s="102">
        <v>0</v>
      </c>
      <c r="G122" s="102">
        <v>0</v>
      </c>
      <c r="H122" s="102">
        <v>0</v>
      </c>
      <c r="I122" s="102">
        <v>0</v>
      </c>
      <c r="J122" s="102">
        <v>0</v>
      </c>
      <c r="K122" s="102">
        <v>0</v>
      </c>
      <c r="L122" s="102">
        <v>0</v>
      </c>
      <c r="M122" s="102">
        <v>0</v>
      </c>
      <c r="N122" s="102">
        <v>0</v>
      </c>
      <c r="O122" s="102">
        <v>0</v>
      </c>
      <c r="P122" s="102">
        <v>0</v>
      </c>
      <c r="Q122" s="102">
        <v>0</v>
      </c>
      <c r="R122" s="102">
        <v>0</v>
      </c>
      <c r="S122" s="102">
        <v>0</v>
      </c>
      <c r="T122" s="102">
        <v>0</v>
      </c>
      <c r="U122" s="102">
        <v>0</v>
      </c>
      <c r="V122" s="102">
        <v>0</v>
      </c>
      <c r="W122" s="102">
        <v>0</v>
      </c>
      <c r="X122" s="102">
        <v>0</v>
      </c>
      <c r="Y122" s="102">
        <v>0</v>
      </c>
      <c r="Z122" s="102">
        <v>0</v>
      </c>
      <c r="AA122" s="102">
        <v>0</v>
      </c>
      <c r="AB122" s="102">
        <v>1</v>
      </c>
      <c r="AC122" s="102">
        <v>0</v>
      </c>
      <c r="AD122" s="102">
        <v>0</v>
      </c>
      <c r="AE122" s="102">
        <v>0</v>
      </c>
      <c r="AF122" s="102">
        <v>0</v>
      </c>
      <c r="AG122" s="102">
        <v>0</v>
      </c>
      <c r="AH122" s="102">
        <v>0</v>
      </c>
      <c r="AI122" s="102">
        <v>0</v>
      </c>
      <c r="AJ122" s="102">
        <v>0</v>
      </c>
      <c r="AK122" s="102">
        <v>0</v>
      </c>
      <c r="AL122" s="102">
        <v>0</v>
      </c>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row>
    <row r="123" spans="1:134" ht="24.75" customHeight="1">
      <c r="A123" s="16" t="s">
        <v>24</v>
      </c>
      <c r="B123" s="17" t="s">
        <v>75</v>
      </c>
      <c r="C123" s="102">
        <v>0</v>
      </c>
      <c r="D123" s="102">
        <v>0</v>
      </c>
      <c r="E123" s="102">
        <v>0</v>
      </c>
      <c r="F123" s="102">
        <v>0</v>
      </c>
      <c r="G123" s="102">
        <v>0</v>
      </c>
      <c r="H123" s="102">
        <v>0</v>
      </c>
      <c r="I123" s="102">
        <v>0</v>
      </c>
      <c r="J123" s="102">
        <v>0</v>
      </c>
      <c r="K123" s="102">
        <v>0</v>
      </c>
      <c r="L123" s="102">
        <v>0</v>
      </c>
      <c r="M123" s="102">
        <v>0</v>
      </c>
      <c r="N123" s="102">
        <v>0</v>
      </c>
      <c r="O123" s="102">
        <v>0</v>
      </c>
      <c r="P123" s="102">
        <v>0</v>
      </c>
      <c r="Q123" s="102">
        <v>0</v>
      </c>
      <c r="R123" s="102">
        <v>0</v>
      </c>
      <c r="S123" s="102">
        <v>0</v>
      </c>
      <c r="T123" s="102">
        <v>0</v>
      </c>
      <c r="U123" s="102">
        <v>0</v>
      </c>
      <c r="V123" s="102">
        <v>0</v>
      </c>
      <c r="W123" s="102">
        <v>0</v>
      </c>
      <c r="X123" s="102">
        <v>0</v>
      </c>
      <c r="Y123" s="102">
        <v>0</v>
      </c>
      <c r="Z123" s="102">
        <v>0</v>
      </c>
      <c r="AA123" s="102">
        <v>0</v>
      </c>
      <c r="AB123" s="102">
        <v>0</v>
      </c>
      <c r="AC123" s="102">
        <v>1</v>
      </c>
      <c r="AD123" s="102">
        <v>0</v>
      </c>
      <c r="AE123" s="102">
        <v>0</v>
      </c>
      <c r="AF123" s="102">
        <v>0</v>
      </c>
      <c r="AG123" s="102">
        <v>0</v>
      </c>
      <c r="AH123" s="102">
        <v>0</v>
      </c>
      <c r="AI123" s="102">
        <v>0</v>
      </c>
      <c r="AJ123" s="102">
        <v>0</v>
      </c>
      <c r="AK123" s="102">
        <v>0</v>
      </c>
      <c r="AL123" s="102">
        <v>0</v>
      </c>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row>
    <row r="124" spans="1:134" ht="24.75" customHeight="1">
      <c r="A124" s="16" t="s">
        <v>25</v>
      </c>
      <c r="B124" s="17" t="s">
        <v>76</v>
      </c>
      <c r="C124" s="102">
        <v>0</v>
      </c>
      <c r="D124" s="102">
        <v>0</v>
      </c>
      <c r="E124" s="102">
        <v>0</v>
      </c>
      <c r="F124" s="102">
        <v>0</v>
      </c>
      <c r="G124" s="102">
        <v>0</v>
      </c>
      <c r="H124" s="102">
        <v>0</v>
      </c>
      <c r="I124" s="102">
        <v>0</v>
      </c>
      <c r="J124" s="102">
        <v>0</v>
      </c>
      <c r="K124" s="102">
        <v>0</v>
      </c>
      <c r="L124" s="102">
        <v>0</v>
      </c>
      <c r="M124" s="102">
        <v>0</v>
      </c>
      <c r="N124" s="102">
        <v>0</v>
      </c>
      <c r="O124" s="102">
        <v>0</v>
      </c>
      <c r="P124" s="102">
        <v>0</v>
      </c>
      <c r="Q124" s="102">
        <v>0</v>
      </c>
      <c r="R124" s="102">
        <v>0</v>
      </c>
      <c r="S124" s="102">
        <v>0</v>
      </c>
      <c r="T124" s="102">
        <v>0</v>
      </c>
      <c r="U124" s="102">
        <v>0</v>
      </c>
      <c r="V124" s="102">
        <v>0</v>
      </c>
      <c r="W124" s="102">
        <v>0</v>
      </c>
      <c r="X124" s="102">
        <v>0</v>
      </c>
      <c r="Y124" s="102">
        <v>0</v>
      </c>
      <c r="Z124" s="102">
        <v>0</v>
      </c>
      <c r="AA124" s="102">
        <v>0</v>
      </c>
      <c r="AB124" s="102">
        <v>0</v>
      </c>
      <c r="AC124" s="102">
        <v>0</v>
      </c>
      <c r="AD124" s="102">
        <v>1</v>
      </c>
      <c r="AE124" s="102">
        <v>0</v>
      </c>
      <c r="AF124" s="102">
        <v>0</v>
      </c>
      <c r="AG124" s="102">
        <v>0</v>
      </c>
      <c r="AH124" s="102">
        <v>0</v>
      </c>
      <c r="AI124" s="102">
        <v>0</v>
      </c>
      <c r="AJ124" s="102">
        <v>0</v>
      </c>
      <c r="AK124" s="102">
        <v>0</v>
      </c>
      <c r="AL124" s="102">
        <v>0</v>
      </c>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row>
    <row r="125" spans="1:134" ht="24.75" customHeight="1">
      <c r="A125" s="16" t="s">
        <v>26</v>
      </c>
      <c r="B125" s="17" t="s">
        <v>77</v>
      </c>
      <c r="C125" s="102">
        <v>0</v>
      </c>
      <c r="D125" s="102">
        <v>0</v>
      </c>
      <c r="E125" s="102">
        <v>0</v>
      </c>
      <c r="F125" s="102">
        <v>0</v>
      </c>
      <c r="G125" s="102">
        <v>0</v>
      </c>
      <c r="H125" s="102">
        <v>0</v>
      </c>
      <c r="I125" s="102">
        <v>0</v>
      </c>
      <c r="J125" s="102">
        <v>0</v>
      </c>
      <c r="K125" s="102">
        <v>0</v>
      </c>
      <c r="L125" s="102">
        <v>0</v>
      </c>
      <c r="M125" s="102">
        <v>0</v>
      </c>
      <c r="N125" s="102">
        <v>0</v>
      </c>
      <c r="O125" s="102">
        <v>0</v>
      </c>
      <c r="P125" s="102">
        <v>0</v>
      </c>
      <c r="Q125" s="102">
        <v>0</v>
      </c>
      <c r="R125" s="102">
        <v>0</v>
      </c>
      <c r="S125" s="102">
        <v>0</v>
      </c>
      <c r="T125" s="102">
        <v>0</v>
      </c>
      <c r="U125" s="102">
        <v>0</v>
      </c>
      <c r="V125" s="102">
        <v>0</v>
      </c>
      <c r="W125" s="102">
        <v>0</v>
      </c>
      <c r="X125" s="102">
        <v>0</v>
      </c>
      <c r="Y125" s="102">
        <v>0</v>
      </c>
      <c r="Z125" s="102">
        <v>0</v>
      </c>
      <c r="AA125" s="102">
        <v>0</v>
      </c>
      <c r="AB125" s="102">
        <v>0</v>
      </c>
      <c r="AC125" s="102">
        <v>0</v>
      </c>
      <c r="AD125" s="102">
        <v>0</v>
      </c>
      <c r="AE125" s="102">
        <v>1</v>
      </c>
      <c r="AF125" s="102">
        <v>0</v>
      </c>
      <c r="AG125" s="102">
        <v>0</v>
      </c>
      <c r="AH125" s="102">
        <v>0</v>
      </c>
      <c r="AI125" s="102">
        <v>0</v>
      </c>
      <c r="AJ125" s="102">
        <v>0</v>
      </c>
      <c r="AK125" s="102">
        <v>0</v>
      </c>
      <c r="AL125" s="102">
        <v>0</v>
      </c>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row>
    <row r="126" spans="1:134" ht="24.75" customHeight="1">
      <c r="A126" s="16" t="s">
        <v>27</v>
      </c>
      <c r="B126" s="17" t="s">
        <v>78</v>
      </c>
      <c r="C126" s="102">
        <v>0</v>
      </c>
      <c r="D126" s="102">
        <v>0</v>
      </c>
      <c r="E126" s="102">
        <v>0</v>
      </c>
      <c r="F126" s="102">
        <v>0</v>
      </c>
      <c r="G126" s="102">
        <v>0</v>
      </c>
      <c r="H126" s="102">
        <v>0</v>
      </c>
      <c r="I126" s="102">
        <v>0</v>
      </c>
      <c r="J126" s="102">
        <v>0</v>
      </c>
      <c r="K126" s="102">
        <v>0</v>
      </c>
      <c r="L126" s="102">
        <v>0</v>
      </c>
      <c r="M126" s="102">
        <v>0</v>
      </c>
      <c r="N126" s="102">
        <v>0</v>
      </c>
      <c r="O126" s="102">
        <v>0</v>
      </c>
      <c r="P126" s="102">
        <v>0</v>
      </c>
      <c r="Q126" s="102">
        <v>0</v>
      </c>
      <c r="R126" s="102">
        <v>0</v>
      </c>
      <c r="S126" s="102">
        <v>0</v>
      </c>
      <c r="T126" s="102">
        <v>0</v>
      </c>
      <c r="U126" s="102">
        <v>0</v>
      </c>
      <c r="V126" s="102">
        <v>0</v>
      </c>
      <c r="W126" s="102">
        <v>0</v>
      </c>
      <c r="X126" s="102">
        <v>0</v>
      </c>
      <c r="Y126" s="102">
        <v>0</v>
      </c>
      <c r="Z126" s="102">
        <v>0</v>
      </c>
      <c r="AA126" s="102">
        <v>0</v>
      </c>
      <c r="AB126" s="102">
        <v>0</v>
      </c>
      <c r="AC126" s="102">
        <v>0</v>
      </c>
      <c r="AD126" s="102">
        <v>0</v>
      </c>
      <c r="AE126" s="102">
        <v>0</v>
      </c>
      <c r="AF126" s="102">
        <v>1</v>
      </c>
      <c r="AG126" s="102">
        <v>0</v>
      </c>
      <c r="AH126" s="102">
        <v>0</v>
      </c>
      <c r="AI126" s="102">
        <v>0</v>
      </c>
      <c r="AJ126" s="102">
        <v>0</v>
      </c>
      <c r="AK126" s="102">
        <v>0</v>
      </c>
      <c r="AL126" s="102">
        <v>0</v>
      </c>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row>
    <row r="127" spans="1:134" ht="24.75" customHeight="1">
      <c r="A127" s="16" t="s">
        <v>28</v>
      </c>
      <c r="B127" s="17" t="s">
        <v>79</v>
      </c>
      <c r="C127" s="102">
        <v>0</v>
      </c>
      <c r="D127" s="102">
        <v>0</v>
      </c>
      <c r="E127" s="102">
        <v>0</v>
      </c>
      <c r="F127" s="102">
        <v>0</v>
      </c>
      <c r="G127" s="102">
        <v>0</v>
      </c>
      <c r="H127" s="102">
        <v>0</v>
      </c>
      <c r="I127" s="102">
        <v>0</v>
      </c>
      <c r="J127" s="102">
        <v>0</v>
      </c>
      <c r="K127" s="102">
        <v>0</v>
      </c>
      <c r="L127" s="102">
        <v>0</v>
      </c>
      <c r="M127" s="102">
        <v>0</v>
      </c>
      <c r="N127" s="102">
        <v>0</v>
      </c>
      <c r="O127" s="102">
        <v>0</v>
      </c>
      <c r="P127" s="102">
        <v>0</v>
      </c>
      <c r="Q127" s="102">
        <v>0</v>
      </c>
      <c r="R127" s="102">
        <v>0</v>
      </c>
      <c r="S127" s="102">
        <v>0</v>
      </c>
      <c r="T127" s="102">
        <v>0</v>
      </c>
      <c r="U127" s="102">
        <v>0</v>
      </c>
      <c r="V127" s="102">
        <v>0</v>
      </c>
      <c r="W127" s="102">
        <v>0</v>
      </c>
      <c r="X127" s="102">
        <v>0</v>
      </c>
      <c r="Y127" s="102">
        <v>0</v>
      </c>
      <c r="Z127" s="102">
        <v>0</v>
      </c>
      <c r="AA127" s="102">
        <v>0</v>
      </c>
      <c r="AB127" s="102">
        <v>0</v>
      </c>
      <c r="AC127" s="102">
        <v>0</v>
      </c>
      <c r="AD127" s="102">
        <v>0</v>
      </c>
      <c r="AE127" s="102">
        <v>0</v>
      </c>
      <c r="AF127" s="102">
        <v>0</v>
      </c>
      <c r="AG127" s="102">
        <v>1</v>
      </c>
      <c r="AH127" s="102">
        <v>0</v>
      </c>
      <c r="AI127" s="102">
        <v>0</v>
      </c>
      <c r="AJ127" s="102">
        <v>0</v>
      </c>
      <c r="AK127" s="102">
        <v>0</v>
      </c>
      <c r="AL127" s="102">
        <v>0</v>
      </c>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row>
    <row r="128" spans="1:134" ht="24.75" customHeight="1">
      <c r="A128" s="16" t="s">
        <v>29</v>
      </c>
      <c r="B128" s="17" t="s">
        <v>80</v>
      </c>
      <c r="C128" s="102">
        <v>0</v>
      </c>
      <c r="D128" s="102">
        <v>0</v>
      </c>
      <c r="E128" s="102">
        <v>0</v>
      </c>
      <c r="F128" s="102">
        <v>0</v>
      </c>
      <c r="G128" s="102">
        <v>0</v>
      </c>
      <c r="H128" s="102">
        <v>0</v>
      </c>
      <c r="I128" s="102">
        <v>0</v>
      </c>
      <c r="J128" s="102">
        <v>0</v>
      </c>
      <c r="K128" s="102">
        <v>0</v>
      </c>
      <c r="L128" s="102">
        <v>0</v>
      </c>
      <c r="M128" s="102">
        <v>0</v>
      </c>
      <c r="N128" s="102">
        <v>0</v>
      </c>
      <c r="O128" s="102">
        <v>0</v>
      </c>
      <c r="P128" s="102">
        <v>0</v>
      </c>
      <c r="Q128" s="102">
        <v>0</v>
      </c>
      <c r="R128" s="102">
        <v>0</v>
      </c>
      <c r="S128" s="102">
        <v>0</v>
      </c>
      <c r="T128" s="102">
        <v>0</v>
      </c>
      <c r="U128" s="102">
        <v>0</v>
      </c>
      <c r="V128" s="102">
        <v>0</v>
      </c>
      <c r="W128" s="102">
        <v>0</v>
      </c>
      <c r="X128" s="102">
        <v>0</v>
      </c>
      <c r="Y128" s="102">
        <v>0</v>
      </c>
      <c r="Z128" s="102">
        <v>0</v>
      </c>
      <c r="AA128" s="102">
        <v>0</v>
      </c>
      <c r="AB128" s="102">
        <v>0</v>
      </c>
      <c r="AC128" s="102">
        <v>0</v>
      </c>
      <c r="AD128" s="102">
        <v>0</v>
      </c>
      <c r="AE128" s="102">
        <v>0</v>
      </c>
      <c r="AF128" s="102">
        <v>0</v>
      </c>
      <c r="AG128" s="102">
        <v>0</v>
      </c>
      <c r="AH128" s="102">
        <v>1</v>
      </c>
      <c r="AI128" s="102">
        <v>0</v>
      </c>
      <c r="AJ128" s="102">
        <v>0</v>
      </c>
      <c r="AK128" s="102">
        <v>0</v>
      </c>
      <c r="AL128" s="102">
        <v>0</v>
      </c>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row>
    <row r="129" spans="1:196" ht="24.75" customHeight="1">
      <c r="A129" s="16" t="s">
        <v>30</v>
      </c>
      <c r="B129" s="17" t="s">
        <v>81</v>
      </c>
      <c r="C129" s="102">
        <v>0</v>
      </c>
      <c r="D129" s="102">
        <v>0</v>
      </c>
      <c r="E129" s="102">
        <v>0</v>
      </c>
      <c r="F129" s="102">
        <v>0</v>
      </c>
      <c r="G129" s="102">
        <v>0</v>
      </c>
      <c r="H129" s="102">
        <v>0</v>
      </c>
      <c r="I129" s="102">
        <v>0</v>
      </c>
      <c r="J129" s="102">
        <v>0</v>
      </c>
      <c r="K129" s="102">
        <v>0</v>
      </c>
      <c r="L129" s="102">
        <v>0</v>
      </c>
      <c r="M129" s="102">
        <v>0</v>
      </c>
      <c r="N129" s="102">
        <v>0</v>
      </c>
      <c r="O129" s="102">
        <v>0</v>
      </c>
      <c r="P129" s="102">
        <v>0</v>
      </c>
      <c r="Q129" s="102">
        <v>0</v>
      </c>
      <c r="R129" s="102">
        <v>0</v>
      </c>
      <c r="S129" s="102">
        <v>0</v>
      </c>
      <c r="T129" s="102">
        <v>0</v>
      </c>
      <c r="U129" s="102">
        <v>0</v>
      </c>
      <c r="V129" s="102">
        <v>0</v>
      </c>
      <c r="W129" s="102">
        <v>0</v>
      </c>
      <c r="X129" s="102">
        <v>0</v>
      </c>
      <c r="Y129" s="102">
        <v>0</v>
      </c>
      <c r="Z129" s="102">
        <v>0</v>
      </c>
      <c r="AA129" s="102">
        <v>0</v>
      </c>
      <c r="AB129" s="102">
        <v>0</v>
      </c>
      <c r="AC129" s="102">
        <v>0</v>
      </c>
      <c r="AD129" s="102">
        <v>0</v>
      </c>
      <c r="AE129" s="102">
        <v>0</v>
      </c>
      <c r="AF129" s="102">
        <v>0</v>
      </c>
      <c r="AG129" s="102">
        <v>0</v>
      </c>
      <c r="AH129" s="102">
        <v>0</v>
      </c>
      <c r="AI129" s="102">
        <v>1</v>
      </c>
      <c r="AJ129" s="102">
        <v>0</v>
      </c>
      <c r="AK129" s="102">
        <v>0</v>
      </c>
      <c r="AL129" s="102">
        <v>0</v>
      </c>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row>
    <row r="130" spans="1:196" ht="24.75" customHeight="1">
      <c r="A130" s="16" t="s">
        <v>31</v>
      </c>
      <c r="B130" s="17" t="s">
        <v>82</v>
      </c>
      <c r="C130" s="102">
        <v>0</v>
      </c>
      <c r="D130" s="102">
        <v>0</v>
      </c>
      <c r="E130" s="102">
        <v>0</v>
      </c>
      <c r="F130" s="102">
        <v>0</v>
      </c>
      <c r="G130" s="102">
        <v>0</v>
      </c>
      <c r="H130" s="102">
        <v>0</v>
      </c>
      <c r="I130" s="102">
        <v>0</v>
      </c>
      <c r="J130" s="102">
        <v>0</v>
      </c>
      <c r="K130" s="102">
        <v>0</v>
      </c>
      <c r="L130" s="102">
        <v>0</v>
      </c>
      <c r="M130" s="102">
        <v>0</v>
      </c>
      <c r="N130" s="102">
        <v>0</v>
      </c>
      <c r="O130" s="102">
        <v>0</v>
      </c>
      <c r="P130" s="102">
        <v>0</v>
      </c>
      <c r="Q130" s="102">
        <v>0</v>
      </c>
      <c r="R130" s="102">
        <v>0</v>
      </c>
      <c r="S130" s="102">
        <v>0</v>
      </c>
      <c r="T130" s="102">
        <v>0</v>
      </c>
      <c r="U130" s="102">
        <v>0</v>
      </c>
      <c r="V130" s="102">
        <v>0</v>
      </c>
      <c r="W130" s="102">
        <v>0</v>
      </c>
      <c r="X130" s="102">
        <v>0</v>
      </c>
      <c r="Y130" s="102">
        <v>0</v>
      </c>
      <c r="Z130" s="102">
        <v>0</v>
      </c>
      <c r="AA130" s="102">
        <v>0</v>
      </c>
      <c r="AB130" s="102">
        <v>0</v>
      </c>
      <c r="AC130" s="102">
        <v>0</v>
      </c>
      <c r="AD130" s="102">
        <v>0</v>
      </c>
      <c r="AE130" s="102">
        <v>0</v>
      </c>
      <c r="AF130" s="102">
        <v>0</v>
      </c>
      <c r="AG130" s="102">
        <v>0</v>
      </c>
      <c r="AH130" s="102">
        <v>0</v>
      </c>
      <c r="AI130" s="102">
        <v>0</v>
      </c>
      <c r="AJ130" s="102">
        <v>1</v>
      </c>
      <c r="AK130" s="102">
        <v>0</v>
      </c>
      <c r="AL130" s="102">
        <v>0</v>
      </c>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row>
    <row r="131" spans="1:196" ht="24.75" customHeight="1">
      <c r="A131" s="16" t="s">
        <v>32</v>
      </c>
      <c r="B131" s="17" t="s">
        <v>83</v>
      </c>
      <c r="C131" s="102">
        <v>0</v>
      </c>
      <c r="D131" s="102">
        <v>0</v>
      </c>
      <c r="E131" s="102">
        <v>0</v>
      </c>
      <c r="F131" s="102">
        <v>0</v>
      </c>
      <c r="G131" s="102">
        <v>0</v>
      </c>
      <c r="H131" s="102">
        <v>0</v>
      </c>
      <c r="I131" s="102">
        <v>0</v>
      </c>
      <c r="J131" s="102">
        <v>0</v>
      </c>
      <c r="K131" s="102">
        <v>0</v>
      </c>
      <c r="L131" s="102">
        <v>0</v>
      </c>
      <c r="M131" s="102">
        <v>0</v>
      </c>
      <c r="N131" s="102">
        <v>0</v>
      </c>
      <c r="O131" s="102">
        <v>0</v>
      </c>
      <c r="P131" s="102">
        <v>0</v>
      </c>
      <c r="Q131" s="102">
        <v>0</v>
      </c>
      <c r="R131" s="102">
        <v>0</v>
      </c>
      <c r="S131" s="102">
        <v>0</v>
      </c>
      <c r="T131" s="102">
        <v>0</v>
      </c>
      <c r="U131" s="102">
        <v>0</v>
      </c>
      <c r="V131" s="102">
        <v>0</v>
      </c>
      <c r="W131" s="102">
        <v>0</v>
      </c>
      <c r="X131" s="102">
        <v>0</v>
      </c>
      <c r="Y131" s="102">
        <v>0</v>
      </c>
      <c r="Z131" s="102">
        <v>0</v>
      </c>
      <c r="AA131" s="102">
        <v>0</v>
      </c>
      <c r="AB131" s="102">
        <v>0</v>
      </c>
      <c r="AC131" s="102">
        <v>0</v>
      </c>
      <c r="AD131" s="102">
        <v>0</v>
      </c>
      <c r="AE131" s="102">
        <v>0</v>
      </c>
      <c r="AF131" s="102">
        <v>0</v>
      </c>
      <c r="AG131" s="102">
        <v>0</v>
      </c>
      <c r="AH131" s="102">
        <v>0</v>
      </c>
      <c r="AI131" s="102">
        <v>0</v>
      </c>
      <c r="AJ131" s="102">
        <v>0</v>
      </c>
      <c r="AK131" s="102">
        <v>1</v>
      </c>
      <c r="AL131" s="102">
        <v>0</v>
      </c>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row>
    <row r="132" spans="1:196" ht="24.75" customHeight="1">
      <c r="A132" s="23" t="s">
        <v>33</v>
      </c>
      <c r="B132" s="24" t="s">
        <v>84</v>
      </c>
      <c r="C132" s="102">
        <v>0</v>
      </c>
      <c r="D132" s="102">
        <v>0</v>
      </c>
      <c r="E132" s="102">
        <v>0</v>
      </c>
      <c r="F132" s="102">
        <v>0</v>
      </c>
      <c r="G132" s="102">
        <v>0</v>
      </c>
      <c r="H132" s="102">
        <v>0</v>
      </c>
      <c r="I132" s="102">
        <v>0</v>
      </c>
      <c r="J132" s="102">
        <v>0</v>
      </c>
      <c r="K132" s="102">
        <v>0</v>
      </c>
      <c r="L132" s="102">
        <v>0</v>
      </c>
      <c r="M132" s="102">
        <v>0</v>
      </c>
      <c r="N132" s="102">
        <v>0</v>
      </c>
      <c r="O132" s="102">
        <v>0</v>
      </c>
      <c r="P132" s="102">
        <v>0</v>
      </c>
      <c r="Q132" s="102">
        <v>0</v>
      </c>
      <c r="R132" s="102">
        <v>0</v>
      </c>
      <c r="S132" s="102">
        <v>0</v>
      </c>
      <c r="T132" s="102">
        <v>0</v>
      </c>
      <c r="U132" s="102">
        <v>0</v>
      </c>
      <c r="V132" s="102">
        <v>0</v>
      </c>
      <c r="W132" s="102">
        <v>0</v>
      </c>
      <c r="X132" s="102">
        <v>0</v>
      </c>
      <c r="Y132" s="102">
        <v>0</v>
      </c>
      <c r="Z132" s="102">
        <v>0</v>
      </c>
      <c r="AA132" s="102">
        <v>0</v>
      </c>
      <c r="AB132" s="102">
        <v>0</v>
      </c>
      <c r="AC132" s="102">
        <v>0</v>
      </c>
      <c r="AD132" s="102">
        <v>0</v>
      </c>
      <c r="AE132" s="102">
        <v>0</v>
      </c>
      <c r="AF132" s="102">
        <v>0</v>
      </c>
      <c r="AG132" s="102">
        <v>0</v>
      </c>
      <c r="AH132" s="102">
        <v>0</v>
      </c>
      <c r="AI132" s="102">
        <v>0</v>
      </c>
      <c r="AJ132" s="102">
        <v>0</v>
      </c>
      <c r="AK132" s="102">
        <v>0</v>
      </c>
      <c r="AL132" s="102">
        <v>1</v>
      </c>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row>
    <row r="133" spans="1:196">
      <c r="C133" s="4"/>
      <c r="D133" s="114"/>
      <c r="E133" s="11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row>
    <row r="134" spans="1:196" ht="21" customHeight="1">
      <c r="A134" s="6"/>
      <c r="B134" s="7"/>
      <c r="C134" s="8"/>
      <c r="D134" s="105"/>
      <c r="E134" s="105"/>
      <c r="F134" s="8" t="s">
        <v>1</v>
      </c>
      <c r="G134" s="8" t="s">
        <v>2</v>
      </c>
      <c r="H134" s="8" t="s">
        <v>3</v>
      </c>
      <c r="I134" s="8" t="s">
        <v>4</v>
      </c>
      <c r="J134" s="8" t="s">
        <v>5</v>
      </c>
      <c r="K134" s="8" t="s">
        <v>6</v>
      </c>
      <c r="L134" s="8" t="s">
        <v>7</v>
      </c>
      <c r="M134" s="8" t="s">
        <v>8</v>
      </c>
      <c r="N134" s="8" t="s">
        <v>9</v>
      </c>
      <c r="O134" s="8" t="s">
        <v>10</v>
      </c>
      <c r="P134" s="8" t="s">
        <v>11</v>
      </c>
      <c r="Q134" s="8" t="s">
        <v>12</v>
      </c>
      <c r="R134" s="8" t="s">
        <v>13</v>
      </c>
      <c r="S134" s="8" t="s">
        <v>14</v>
      </c>
      <c r="T134" s="8" t="s">
        <v>15</v>
      </c>
      <c r="U134" s="8" t="s">
        <v>16</v>
      </c>
      <c r="V134" s="8" t="s">
        <v>17</v>
      </c>
      <c r="W134" s="8" t="s">
        <v>18</v>
      </c>
      <c r="X134" s="8" t="s">
        <v>19</v>
      </c>
      <c r="Y134" s="8" t="s">
        <v>20</v>
      </c>
      <c r="Z134" s="8" t="s">
        <v>21</v>
      </c>
      <c r="AA134" s="8" t="s">
        <v>22</v>
      </c>
      <c r="AB134" s="8" t="s">
        <v>23</v>
      </c>
      <c r="AC134" s="8" t="s">
        <v>24</v>
      </c>
      <c r="AD134" s="8" t="s">
        <v>25</v>
      </c>
      <c r="AE134" s="8" t="s">
        <v>26</v>
      </c>
      <c r="AF134" s="8" t="s">
        <v>27</v>
      </c>
      <c r="AG134" s="8" t="s">
        <v>28</v>
      </c>
      <c r="AH134" s="8" t="s">
        <v>29</v>
      </c>
      <c r="AI134" s="8" t="s">
        <v>30</v>
      </c>
      <c r="AJ134" s="8" t="s">
        <v>31</v>
      </c>
      <c r="AK134" s="8" t="s">
        <v>32</v>
      </c>
      <c r="AL134" s="9" t="s">
        <v>33</v>
      </c>
    </row>
    <row r="135" spans="1:196" s="15" customFormat="1" ht="44.25" customHeight="1">
      <c r="A135" s="130"/>
      <c r="B135" s="129" t="s">
        <v>189</v>
      </c>
      <c r="C135" s="12" t="s">
        <v>50</v>
      </c>
      <c r="D135" s="106" t="s">
        <v>180</v>
      </c>
      <c r="E135" s="106" t="s">
        <v>179</v>
      </c>
      <c r="F135" s="12" t="s">
        <v>52</v>
      </c>
      <c r="G135" s="12" t="s">
        <v>53</v>
      </c>
      <c r="H135" s="12" t="s">
        <v>54</v>
      </c>
      <c r="I135" s="12" t="s">
        <v>55</v>
      </c>
      <c r="J135" s="12" t="s">
        <v>56</v>
      </c>
      <c r="K135" s="12" t="s">
        <v>57</v>
      </c>
      <c r="L135" s="12" t="s">
        <v>58</v>
      </c>
      <c r="M135" s="12" t="s">
        <v>59</v>
      </c>
      <c r="N135" s="12" t="s">
        <v>60</v>
      </c>
      <c r="O135" s="12" t="s">
        <v>61</v>
      </c>
      <c r="P135" s="12" t="s">
        <v>62</v>
      </c>
      <c r="Q135" s="12" t="s">
        <v>63</v>
      </c>
      <c r="R135" s="12" t="s">
        <v>64</v>
      </c>
      <c r="S135" s="12" t="s">
        <v>65</v>
      </c>
      <c r="T135" s="12" t="s">
        <v>66</v>
      </c>
      <c r="U135" s="12" t="s">
        <v>67</v>
      </c>
      <c r="V135" s="12" t="s">
        <v>68</v>
      </c>
      <c r="W135" s="12" t="s">
        <v>69</v>
      </c>
      <c r="X135" s="12" t="s">
        <v>70</v>
      </c>
      <c r="Y135" s="12" t="s">
        <v>71</v>
      </c>
      <c r="Z135" s="12" t="s">
        <v>72</v>
      </c>
      <c r="AA135" s="12" t="s">
        <v>73</v>
      </c>
      <c r="AB135" s="12" t="s">
        <v>74</v>
      </c>
      <c r="AC135" s="12" t="s">
        <v>75</v>
      </c>
      <c r="AD135" s="12" t="s">
        <v>76</v>
      </c>
      <c r="AE135" s="12" t="s">
        <v>77</v>
      </c>
      <c r="AF135" s="12" t="s">
        <v>78</v>
      </c>
      <c r="AG135" s="12" t="s">
        <v>79</v>
      </c>
      <c r="AH135" s="12" t="s">
        <v>80</v>
      </c>
      <c r="AI135" s="12" t="s">
        <v>81</v>
      </c>
      <c r="AJ135" s="12" t="s">
        <v>82</v>
      </c>
      <c r="AK135" s="12" t="s">
        <v>83</v>
      </c>
      <c r="AL135" s="11" t="s">
        <v>84</v>
      </c>
      <c r="AN135" s="15" t="s">
        <v>194</v>
      </c>
    </row>
    <row r="136" spans="1:196" ht="24.75" customHeight="1">
      <c r="A136" s="16"/>
      <c r="B136" s="17" t="s">
        <v>89</v>
      </c>
      <c r="C136" s="102">
        <f>AN136</f>
        <v>0.89782138218379126</v>
      </c>
      <c r="D136" s="102">
        <v>0</v>
      </c>
      <c r="E136" s="102">
        <v>0</v>
      </c>
      <c r="F136" s="102">
        <v>0</v>
      </c>
      <c r="G136" s="102">
        <v>0</v>
      </c>
      <c r="H136" s="102">
        <v>0</v>
      </c>
      <c r="I136" s="102">
        <v>0</v>
      </c>
      <c r="J136" s="102">
        <v>0</v>
      </c>
      <c r="K136" s="102">
        <v>0</v>
      </c>
      <c r="L136" s="102">
        <v>0</v>
      </c>
      <c r="M136" s="102">
        <v>0</v>
      </c>
      <c r="N136" s="102">
        <v>0</v>
      </c>
      <c r="O136" s="102">
        <v>0</v>
      </c>
      <c r="P136" s="102">
        <v>0</v>
      </c>
      <c r="Q136" s="102">
        <v>0</v>
      </c>
      <c r="R136" s="102">
        <v>0</v>
      </c>
      <c r="S136" s="102">
        <v>0</v>
      </c>
      <c r="T136" s="102">
        <v>0</v>
      </c>
      <c r="U136" s="102">
        <v>0</v>
      </c>
      <c r="V136" s="102">
        <v>0</v>
      </c>
      <c r="W136" s="102">
        <v>0</v>
      </c>
      <c r="X136" s="102">
        <v>0</v>
      </c>
      <c r="Y136" s="102">
        <v>0</v>
      </c>
      <c r="Z136" s="102">
        <v>0</v>
      </c>
      <c r="AA136" s="102">
        <v>0</v>
      </c>
      <c r="AB136" s="102">
        <v>0</v>
      </c>
      <c r="AC136" s="102">
        <v>0</v>
      </c>
      <c r="AD136" s="102">
        <v>0</v>
      </c>
      <c r="AE136" s="102">
        <v>0</v>
      </c>
      <c r="AF136" s="102">
        <v>0</v>
      </c>
      <c r="AG136" s="102">
        <v>0</v>
      </c>
      <c r="AH136" s="102">
        <v>0</v>
      </c>
      <c r="AI136" s="102">
        <v>0</v>
      </c>
      <c r="AJ136" s="102">
        <v>0</v>
      </c>
      <c r="AK136" s="102">
        <v>0</v>
      </c>
      <c r="AL136" s="102">
        <v>0</v>
      </c>
      <c r="AM136" s="4"/>
      <c r="AN136" s="125">
        <f>-(解答3!$AZ5+解答3!$BA5)/解答3!$AU5</f>
        <v>0.89782138218379126</v>
      </c>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row>
    <row r="137" spans="1:196" s="104" customFormat="1" ht="24.75" customHeight="1">
      <c r="A137" s="115"/>
      <c r="B137" s="116" t="s">
        <v>181</v>
      </c>
      <c r="C137" s="104">
        <v>0</v>
      </c>
      <c r="D137" s="102">
        <f>AN137</f>
        <v>0.95689888572984994</v>
      </c>
      <c r="E137" s="102">
        <v>0</v>
      </c>
      <c r="F137" s="102">
        <v>0</v>
      </c>
      <c r="G137" s="102">
        <v>0</v>
      </c>
      <c r="H137" s="102">
        <v>0</v>
      </c>
      <c r="I137" s="102">
        <v>0</v>
      </c>
      <c r="J137" s="102">
        <v>0</v>
      </c>
      <c r="K137" s="102">
        <v>0</v>
      </c>
      <c r="L137" s="102">
        <v>0</v>
      </c>
      <c r="M137" s="102">
        <v>0</v>
      </c>
      <c r="N137" s="102">
        <v>0</v>
      </c>
      <c r="O137" s="102">
        <v>0</v>
      </c>
      <c r="P137" s="102">
        <v>0</v>
      </c>
      <c r="Q137" s="102">
        <v>0</v>
      </c>
      <c r="R137" s="102">
        <v>0</v>
      </c>
      <c r="S137" s="102">
        <v>0</v>
      </c>
      <c r="T137" s="102">
        <v>0</v>
      </c>
      <c r="U137" s="102">
        <v>0</v>
      </c>
      <c r="V137" s="102">
        <v>0</v>
      </c>
      <c r="W137" s="102">
        <v>0</v>
      </c>
      <c r="X137" s="102">
        <v>0</v>
      </c>
      <c r="Y137" s="102">
        <v>0</v>
      </c>
      <c r="Z137" s="102">
        <v>0</v>
      </c>
      <c r="AA137" s="102">
        <v>0</v>
      </c>
      <c r="AB137" s="102">
        <v>0</v>
      </c>
      <c r="AC137" s="102">
        <v>0</v>
      </c>
      <c r="AD137" s="102">
        <v>0</v>
      </c>
      <c r="AE137" s="102">
        <v>0</v>
      </c>
      <c r="AF137" s="102">
        <v>0</v>
      </c>
      <c r="AG137" s="102">
        <v>0</v>
      </c>
      <c r="AH137" s="102">
        <v>0</v>
      </c>
      <c r="AI137" s="102">
        <v>0</v>
      </c>
      <c r="AJ137" s="102">
        <v>0</v>
      </c>
      <c r="AK137" s="102">
        <v>0</v>
      </c>
      <c r="AL137" s="102">
        <v>0</v>
      </c>
      <c r="AM137" s="114"/>
      <c r="AN137" s="125">
        <f>-(解答3!$AZ6+解答3!$BA6)/解答3!$AU6</f>
        <v>0.95689888572984994</v>
      </c>
      <c r="AO137" s="114"/>
      <c r="AP137" s="114"/>
      <c r="AQ137" s="114"/>
      <c r="AR137" s="114"/>
      <c r="AS137" s="114"/>
      <c r="AT137" s="114"/>
      <c r="AU137" s="114"/>
      <c r="AV137" s="114"/>
      <c r="AW137" s="114"/>
      <c r="AX137" s="114"/>
      <c r="AY137" s="114"/>
      <c r="AZ137" s="114"/>
      <c r="BA137" s="114"/>
      <c r="BB137" s="114"/>
      <c r="BC137" s="114"/>
      <c r="BD137" s="114"/>
      <c r="BE137" s="114"/>
      <c r="BF137" s="114"/>
      <c r="BG137" s="114"/>
      <c r="BH137" s="114"/>
      <c r="BI137" s="114"/>
      <c r="BJ137" s="114"/>
      <c r="BK137" s="114"/>
      <c r="BL137" s="114"/>
      <c r="BM137" s="114"/>
      <c r="BN137" s="114"/>
      <c r="BO137" s="114"/>
      <c r="BP137" s="114"/>
      <c r="BQ137" s="114"/>
      <c r="BR137" s="114"/>
      <c r="BS137" s="114"/>
      <c r="BT137" s="114"/>
      <c r="BU137" s="114"/>
      <c r="BV137" s="114"/>
      <c r="BW137" s="114"/>
      <c r="BX137" s="114"/>
      <c r="BY137" s="114"/>
      <c r="BZ137" s="114"/>
      <c r="CA137" s="114"/>
      <c r="CB137" s="114"/>
      <c r="CC137" s="114"/>
      <c r="CD137" s="114"/>
      <c r="CE137" s="114"/>
      <c r="CF137" s="114"/>
      <c r="CG137" s="114"/>
      <c r="CH137" s="114"/>
      <c r="CI137" s="114"/>
      <c r="CJ137" s="114"/>
      <c r="CK137" s="114"/>
      <c r="CL137" s="114"/>
      <c r="CM137" s="114"/>
      <c r="CN137" s="114"/>
      <c r="CO137" s="114"/>
      <c r="CP137" s="114"/>
      <c r="CQ137" s="114"/>
      <c r="CR137" s="114"/>
      <c r="CS137" s="114"/>
      <c r="CT137" s="114"/>
      <c r="CU137" s="114"/>
      <c r="CV137" s="114"/>
      <c r="CW137" s="114"/>
      <c r="CX137" s="114"/>
      <c r="CY137" s="114"/>
      <c r="CZ137" s="114"/>
      <c r="DA137" s="114"/>
      <c r="DB137" s="114"/>
      <c r="DC137" s="114"/>
      <c r="DD137" s="114"/>
      <c r="DE137" s="114"/>
      <c r="DF137" s="114"/>
      <c r="DG137" s="114"/>
      <c r="DH137" s="114"/>
      <c r="DI137" s="114"/>
      <c r="DJ137" s="114"/>
      <c r="DK137" s="114"/>
      <c r="DL137" s="114"/>
      <c r="DM137" s="114"/>
      <c r="DN137" s="114"/>
      <c r="DO137" s="114"/>
      <c r="DP137" s="114"/>
      <c r="DQ137" s="114"/>
      <c r="DR137" s="114"/>
      <c r="DS137" s="114"/>
      <c r="DT137" s="114"/>
      <c r="DU137" s="114"/>
      <c r="DV137" s="114"/>
      <c r="DW137" s="114"/>
      <c r="DX137" s="114"/>
      <c r="DY137" s="114"/>
      <c r="DZ137" s="114"/>
      <c r="EA137" s="114"/>
      <c r="EB137" s="114"/>
      <c r="EC137" s="114"/>
      <c r="ED137" s="114"/>
    </row>
    <row r="138" spans="1:196" s="104" customFormat="1" ht="24.75" customHeight="1">
      <c r="A138" s="115"/>
      <c r="B138" s="116" t="s">
        <v>182</v>
      </c>
      <c r="C138" s="104">
        <v>0</v>
      </c>
      <c r="D138" s="102">
        <v>0</v>
      </c>
      <c r="E138" s="102">
        <f>AN138</f>
        <v>0</v>
      </c>
      <c r="F138" s="102">
        <v>0</v>
      </c>
      <c r="G138" s="102">
        <v>0</v>
      </c>
      <c r="H138" s="102">
        <v>0</v>
      </c>
      <c r="I138" s="102">
        <v>0</v>
      </c>
      <c r="J138" s="102">
        <v>0</v>
      </c>
      <c r="K138" s="102">
        <v>0</v>
      </c>
      <c r="L138" s="102">
        <v>0</v>
      </c>
      <c r="M138" s="102">
        <v>0</v>
      </c>
      <c r="N138" s="102">
        <v>0</v>
      </c>
      <c r="O138" s="102">
        <v>0</v>
      </c>
      <c r="P138" s="102">
        <v>0</v>
      </c>
      <c r="Q138" s="102">
        <v>0</v>
      </c>
      <c r="R138" s="102">
        <v>0</v>
      </c>
      <c r="S138" s="102">
        <v>0</v>
      </c>
      <c r="T138" s="102">
        <v>0</v>
      </c>
      <c r="U138" s="102">
        <v>0</v>
      </c>
      <c r="V138" s="102">
        <v>0</v>
      </c>
      <c r="W138" s="102">
        <v>0</v>
      </c>
      <c r="X138" s="102">
        <v>0</v>
      </c>
      <c r="Y138" s="102">
        <v>0</v>
      </c>
      <c r="Z138" s="102">
        <v>0</v>
      </c>
      <c r="AA138" s="102">
        <v>0</v>
      </c>
      <c r="AB138" s="102">
        <v>0</v>
      </c>
      <c r="AC138" s="102">
        <v>0</v>
      </c>
      <c r="AD138" s="102">
        <v>0</v>
      </c>
      <c r="AE138" s="102">
        <v>0</v>
      </c>
      <c r="AF138" s="102">
        <v>0</v>
      </c>
      <c r="AG138" s="102">
        <v>0</v>
      </c>
      <c r="AH138" s="102">
        <v>0</v>
      </c>
      <c r="AI138" s="102">
        <v>0</v>
      </c>
      <c r="AJ138" s="102">
        <v>0</v>
      </c>
      <c r="AK138" s="102">
        <v>0</v>
      </c>
      <c r="AL138" s="102">
        <v>0</v>
      </c>
      <c r="AM138" s="114"/>
      <c r="AN138" s="125">
        <f>-(解答3!$AZ7+解答3!$BA7)/解答3!$AU7</f>
        <v>0</v>
      </c>
      <c r="AO138" s="114"/>
      <c r="AP138" s="114"/>
      <c r="AQ138" s="114"/>
      <c r="AR138" s="114"/>
      <c r="AS138" s="114"/>
      <c r="AT138" s="114"/>
      <c r="AU138" s="114"/>
      <c r="AV138" s="114"/>
      <c r="AW138" s="114"/>
      <c r="AX138" s="114"/>
      <c r="AY138" s="114"/>
      <c r="AZ138" s="114"/>
      <c r="BA138" s="114"/>
      <c r="BB138" s="114"/>
      <c r="BC138" s="114"/>
      <c r="BD138" s="114"/>
      <c r="BE138" s="114"/>
      <c r="BF138" s="114"/>
      <c r="BG138" s="114"/>
      <c r="BH138" s="114"/>
      <c r="BI138" s="114"/>
      <c r="BJ138" s="114"/>
      <c r="BK138" s="114"/>
      <c r="BL138" s="114"/>
      <c r="BM138" s="114"/>
      <c r="BN138" s="114"/>
      <c r="BO138" s="114"/>
      <c r="BP138" s="114"/>
      <c r="BQ138" s="114"/>
      <c r="BR138" s="114"/>
      <c r="BS138" s="114"/>
      <c r="BT138" s="114"/>
      <c r="BU138" s="114"/>
      <c r="BV138" s="114"/>
      <c r="BW138" s="114"/>
      <c r="BX138" s="114"/>
      <c r="BY138" s="114"/>
      <c r="BZ138" s="114"/>
      <c r="CA138" s="114"/>
      <c r="CB138" s="114"/>
      <c r="CC138" s="114"/>
      <c r="CD138" s="114"/>
      <c r="CE138" s="114"/>
      <c r="CF138" s="114"/>
      <c r="CG138" s="114"/>
      <c r="CH138" s="114"/>
      <c r="CI138" s="114"/>
      <c r="CJ138" s="114"/>
      <c r="CK138" s="114"/>
      <c r="CL138" s="114"/>
      <c r="CM138" s="114"/>
      <c r="CN138" s="114"/>
      <c r="CO138" s="114"/>
      <c r="CP138" s="114"/>
      <c r="CQ138" s="114"/>
      <c r="CR138" s="114"/>
      <c r="CS138" s="114"/>
      <c r="CT138" s="114"/>
      <c r="CU138" s="114"/>
      <c r="CV138" s="114"/>
      <c r="CW138" s="114"/>
      <c r="CX138" s="114"/>
      <c r="CY138" s="114"/>
      <c r="CZ138" s="114"/>
      <c r="DA138" s="114"/>
      <c r="DB138" s="114"/>
      <c r="DC138" s="114"/>
      <c r="DD138" s="114"/>
      <c r="DE138" s="114"/>
      <c r="DF138" s="114"/>
      <c r="DG138" s="114"/>
      <c r="DH138" s="114"/>
      <c r="DI138" s="114"/>
      <c r="DJ138" s="114"/>
      <c r="DK138" s="114"/>
      <c r="DL138" s="114"/>
      <c r="DM138" s="114"/>
      <c r="DN138" s="114"/>
      <c r="DO138" s="114"/>
      <c r="DP138" s="114"/>
      <c r="DQ138" s="114"/>
      <c r="DR138" s="114"/>
      <c r="DS138" s="114"/>
      <c r="DT138" s="114"/>
      <c r="DU138" s="114"/>
      <c r="DV138" s="114"/>
      <c r="DW138" s="114"/>
      <c r="DX138" s="114"/>
      <c r="DY138" s="114"/>
      <c r="DZ138" s="114"/>
      <c r="EA138" s="114"/>
      <c r="EB138" s="114"/>
      <c r="EC138" s="114"/>
      <c r="ED138" s="114"/>
    </row>
    <row r="139" spans="1:196" ht="24.75" customHeight="1">
      <c r="A139" s="16" t="s">
        <v>1</v>
      </c>
      <c r="B139" s="17" t="s">
        <v>52</v>
      </c>
      <c r="C139" s="2">
        <v>0</v>
      </c>
      <c r="D139" s="102">
        <v>0</v>
      </c>
      <c r="E139" s="102">
        <v>0</v>
      </c>
      <c r="F139" s="102">
        <f>AN139</f>
        <v>0.99679293044836415</v>
      </c>
      <c r="G139" s="102">
        <v>0</v>
      </c>
      <c r="H139" s="102">
        <v>0</v>
      </c>
      <c r="I139" s="102">
        <v>0</v>
      </c>
      <c r="J139" s="102">
        <v>0</v>
      </c>
      <c r="K139" s="102">
        <v>0</v>
      </c>
      <c r="L139" s="102">
        <v>0</v>
      </c>
      <c r="M139" s="102">
        <v>0</v>
      </c>
      <c r="N139" s="102">
        <v>0</v>
      </c>
      <c r="O139" s="102">
        <v>0</v>
      </c>
      <c r="P139" s="102">
        <v>0</v>
      </c>
      <c r="Q139" s="102">
        <v>0</v>
      </c>
      <c r="R139" s="102">
        <v>0</v>
      </c>
      <c r="S139" s="102">
        <v>0</v>
      </c>
      <c r="T139" s="102">
        <v>0</v>
      </c>
      <c r="U139" s="102">
        <v>0</v>
      </c>
      <c r="V139" s="102">
        <v>0</v>
      </c>
      <c r="W139" s="102">
        <v>0</v>
      </c>
      <c r="X139" s="102">
        <v>0</v>
      </c>
      <c r="Y139" s="102">
        <v>0</v>
      </c>
      <c r="Z139" s="102">
        <v>0</v>
      </c>
      <c r="AA139" s="102">
        <v>0</v>
      </c>
      <c r="AB139" s="102">
        <v>0</v>
      </c>
      <c r="AC139" s="102">
        <v>0</v>
      </c>
      <c r="AD139" s="102">
        <v>0</v>
      </c>
      <c r="AE139" s="102">
        <v>0</v>
      </c>
      <c r="AF139" s="102">
        <v>0</v>
      </c>
      <c r="AG139" s="102">
        <v>0</v>
      </c>
      <c r="AH139" s="102">
        <v>0</v>
      </c>
      <c r="AI139" s="102">
        <v>0</v>
      </c>
      <c r="AJ139" s="102">
        <v>0</v>
      </c>
      <c r="AK139" s="102">
        <v>0</v>
      </c>
      <c r="AL139" s="102">
        <v>0</v>
      </c>
      <c r="AM139" s="4"/>
      <c r="AN139" s="125">
        <f>-(解答3!$AZ8+解答3!$BA8)/解答3!$AU8</f>
        <v>0.99679293044836415</v>
      </c>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row>
    <row r="140" spans="1:196" ht="24.75" customHeight="1">
      <c r="A140" s="16" t="s">
        <v>2</v>
      </c>
      <c r="B140" s="17" t="s">
        <v>53</v>
      </c>
      <c r="C140" s="2">
        <v>0</v>
      </c>
      <c r="D140" s="102">
        <v>0</v>
      </c>
      <c r="E140" s="102">
        <v>0</v>
      </c>
      <c r="F140" s="102">
        <v>0</v>
      </c>
      <c r="G140" s="102">
        <f>AN140</f>
        <v>0.68404612382401953</v>
      </c>
      <c r="H140" s="102">
        <v>0</v>
      </c>
      <c r="I140" s="102">
        <v>0</v>
      </c>
      <c r="J140" s="102">
        <v>0</v>
      </c>
      <c r="K140" s="102">
        <v>0</v>
      </c>
      <c r="L140" s="102">
        <v>0</v>
      </c>
      <c r="M140" s="102">
        <v>0</v>
      </c>
      <c r="N140" s="102">
        <v>0</v>
      </c>
      <c r="O140" s="102">
        <v>0</v>
      </c>
      <c r="P140" s="102">
        <v>0</v>
      </c>
      <c r="Q140" s="102">
        <v>0</v>
      </c>
      <c r="R140" s="102">
        <v>0</v>
      </c>
      <c r="S140" s="102">
        <v>0</v>
      </c>
      <c r="T140" s="102">
        <v>0</v>
      </c>
      <c r="U140" s="102">
        <v>0</v>
      </c>
      <c r="V140" s="102">
        <v>0</v>
      </c>
      <c r="W140" s="102">
        <v>0</v>
      </c>
      <c r="X140" s="102">
        <v>0</v>
      </c>
      <c r="Y140" s="102">
        <v>0</v>
      </c>
      <c r="Z140" s="102">
        <v>0</v>
      </c>
      <c r="AA140" s="102">
        <v>0</v>
      </c>
      <c r="AB140" s="102">
        <v>0</v>
      </c>
      <c r="AC140" s="102">
        <v>0</v>
      </c>
      <c r="AD140" s="102">
        <v>0</v>
      </c>
      <c r="AE140" s="102">
        <v>0</v>
      </c>
      <c r="AF140" s="102">
        <v>0</v>
      </c>
      <c r="AG140" s="102">
        <v>0</v>
      </c>
      <c r="AH140" s="102">
        <v>0</v>
      </c>
      <c r="AI140" s="102">
        <v>0</v>
      </c>
      <c r="AJ140" s="102">
        <v>0</v>
      </c>
      <c r="AK140" s="102">
        <v>0</v>
      </c>
      <c r="AL140" s="102">
        <v>0</v>
      </c>
      <c r="AM140" s="4"/>
      <c r="AN140" s="125">
        <f>-(解答3!$AZ9+解答3!$BA9)/解答3!$AU9</f>
        <v>0.68404612382401953</v>
      </c>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row>
    <row r="141" spans="1:196" ht="24.75" customHeight="1">
      <c r="A141" s="16" t="s">
        <v>3</v>
      </c>
      <c r="B141" s="17" t="s">
        <v>54</v>
      </c>
      <c r="C141" s="2">
        <v>0</v>
      </c>
      <c r="D141" s="102">
        <v>0</v>
      </c>
      <c r="E141" s="102">
        <v>0</v>
      </c>
      <c r="F141" s="102">
        <v>0</v>
      </c>
      <c r="G141" s="102">
        <v>0</v>
      </c>
      <c r="H141" s="102">
        <f>AN141</f>
        <v>0.98230444434029818</v>
      </c>
      <c r="I141" s="102">
        <v>0</v>
      </c>
      <c r="J141" s="102">
        <v>0</v>
      </c>
      <c r="K141" s="102">
        <v>0</v>
      </c>
      <c r="L141" s="102">
        <v>0</v>
      </c>
      <c r="M141" s="102">
        <v>0</v>
      </c>
      <c r="N141" s="102">
        <v>0</v>
      </c>
      <c r="O141" s="102">
        <v>0</v>
      </c>
      <c r="P141" s="102">
        <v>0</v>
      </c>
      <c r="Q141" s="102">
        <v>0</v>
      </c>
      <c r="R141" s="102">
        <v>0</v>
      </c>
      <c r="S141" s="102">
        <v>0</v>
      </c>
      <c r="T141" s="102">
        <v>0</v>
      </c>
      <c r="U141" s="102">
        <v>0</v>
      </c>
      <c r="V141" s="102">
        <v>0</v>
      </c>
      <c r="W141" s="102">
        <v>0</v>
      </c>
      <c r="X141" s="102">
        <v>0</v>
      </c>
      <c r="Y141" s="102">
        <v>0</v>
      </c>
      <c r="Z141" s="102">
        <v>0</v>
      </c>
      <c r="AA141" s="102">
        <v>0</v>
      </c>
      <c r="AB141" s="102">
        <v>0</v>
      </c>
      <c r="AC141" s="102">
        <v>0</v>
      </c>
      <c r="AD141" s="102">
        <v>0</v>
      </c>
      <c r="AE141" s="102">
        <v>0</v>
      </c>
      <c r="AF141" s="102">
        <v>0</v>
      </c>
      <c r="AG141" s="102">
        <v>0</v>
      </c>
      <c r="AH141" s="102">
        <v>0</v>
      </c>
      <c r="AI141" s="102">
        <v>0</v>
      </c>
      <c r="AJ141" s="102">
        <v>0</v>
      </c>
      <c r="AK141" s="102">
        <v>0</v>
      </c>
      <c r="AL141" s="102">
        <v>0</v>
      </c>
      <c r="AM141" s="4"/>
      <c r="AN141" s="125">
        <f>-(解答3!$AZ10+解答3!$BA10)/解答3!$AU10</f>
        <v>0.98230444434029818</v>
      </c>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row>
    <row r="142" spans="1:196" ht="24.75" customHeight="1">
      <c r="A142" s="16" t="s">
        <v>4</v>
      </c>
      <c r="B142" s="17" t="s">
        <v>55</v>
      </c>
      <c r="C142" s="2">
        <v>0</v>
      </c>
      <c r="D142" s="102">
        <v>0</v>
      </c>
      <c r="E142" s="102">
        <v>0</v>
      </c>
      <c r="F142" s="102">
        <v>0</v>
      </c>
      <c r="G142" s="102">
        <v>0</v>
      </c>
      <c r="H142" s="102">
        <v>0</v>
      </c>
      <c r="I142" s="102">
        <f>AN142</f>
        <v>0.80627405046298828</v>
      </c>
      <c r="J142" s="102">
        <v>0</v>
      </c>
      <c r="K142" s="102">
        <v>0</v>
      </c>
      <c r="L142" s="102">
        <v>0</v>
      </c>
      <c r="M142" s="102">
        <v>0</v>
      </c>
      <c r="N142" s="102">
        <v>0</v>
      </c>
      <c r="O142" s="102">
        <v>0</v>
      </c>
      <c r="P142" s="102">
        <v>0</v>
      </c>
      <c r="Q142" s="102">
        <v>0</v>
      </c>
      <c r="R142" s="102">
        <v>0</v>
      </c>
      <c r="S142" s="102">
        <v>0</v>
      </c>
      <c r="T142" s="102">
        <v>0</v>
      </c>
      <c r="U142" s="102">
        <v>0</v>
      </c>
      <c r="V142" s="102">
        <v>0</v>
      </c>
      <c r="W142" s="102">
        <v>0</v>
      </c>
      <c r="X142" s="102">
        <v>0</v>
      </c>
      <c r="Y142" s="102">
        <v>0</v>
      </c>
      <c r="Z142" s="102">
        <v>0</v>
      </c>
      <c r="AA142" s="102">
        <v>0</v>
      </c>
      <c r="AB142" s="102">
        <v>0</v>
      </c>
      <c r="AC142" s="102">
        <v>0</v>
      </c>
      <c r="AD142" s="102">
        <v>0</v>
      </c>
      <c r="AE142" s="102">
        <v>0</v>
      </c>
      <c r="AF142" s="102">
        <v>0</v>
      </c>
      <c r="AG142" s="102">
        <v>0</v>
      </c>
      <c r="AH142" s="102">
        <v>0</v>
      </c>
      <c r="AI142" s="102">
        <v>0</v>
      </c>
      <c r="AJ142" s="102">
        <v>0</v>
      </c>
      <c r="AK142" s="102">
        <v>0</v>
      </c>
      <c r="AL142" s="102">
        <v>0</v>
      </c>
      <c r="AM142" s="4"/>
      <c r="AN142" s="125">
        <f>-(解答3!$AZ11+解答3!$BA11)/解答3!$AU11</f>
        <v>0.80627405046298828</v>
      </c>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row>
    <row r="143" spans="1:196" ht="24.75" customHeight="1">
      <c r="A143" s="16" t="s">
        <v>5</v>
      </c>
      <c r="B143" s="17" t="s">
        <v>56</v>
      </c>
      <c r="C143" s="2">
        <v>0</v>
      </c>
      <c r="D143" s="102">
        <v>0</v>
      </c>
      <c r="E143" s="102">
        <v>0</v>
      </c>
      <c r="F143" s="102">
        <v>0</v>
      </c>
      <c r="G143" s="102">
        <v>0</v>
      </c>
      <c r="H143" s="102">
        <v>0</v>
      </c>
      <c r="I143" s="102">
        <v>0</v>
      </c>
      <c r="J143" s="102">
        <f>AN143</f>
        <v>0.72406868965498494</v>
      </c>
      <c r="K143" s="102">
        <v>0</v>
      </c>
      <c r="L143" s="102">
        <v>0</v>
      </c>
      <c r="M143" s="102">
        <v>0</v>
      </c>
      <c r="N143" s="102">
        <v>0</v>
      </c>
      <c r="O143" s="102">
        <v>0</v>
      </c>
      <c r="P143" s="102">
        <v>0</v>
      </c>
      <c r="Q143" s="102">
        <v>0</v>
      </c>
      <c r="R143" s="102">
        <v>0</v>
      </c>
      <c r="S143" s="102">
        <v>0</v>
      </c>
      <c r="T143" s="102">
        <v>0</v>
      </c>
      <c r="U143" s="102">
        <v>0</v>
      </c>
      <c r="V143" s="102">
        <v>0</v>
      </c>
      <c r="W143" s="102">
        <v>0</v>
      </c>
      <c r="X143" s="102">
        <v>0</v>
      </c>
      <c r="Y143" s="102">
        <v>0</v>
      </c>
      <c r="Z143" s="102">
        <v>0</v>
      </c>
      <c r="AA143" s="102">
        <v>0</v>
      </c>
      <c r="AB143" s="102">
        <v>0</v>
      </c>
      <c r="AC143" s="102">
        <v>0</v>
      </c>
      <c r="AD143" s="102">
        <v>0</v>
      </c>
      <c r="AE143" s="102">
        <v>0</v>
      </c>
      <c r="AF143" s="102">
        <v>0</v>
      </c>
      <c r="AG143" s="102">
        <v>0</v>
      </c>
      <c r="AH143" s="102">
        <v>0</v>
      </c>
      <c r="AI143" s="102">
        <v>0</v>
      </c>
      <c r="AJ143" s="102">
        <v>0</v>
      </c>
      <c r="AK143" s="102">
        <v>0</v>
      </c>
      <c r="AL143" s="102">
        <v>0</v>
      </c>
      <c r="AM143" s="4"/>
      <c r="AN143" s="125">
        <f>-(解答3!$AZ12+解答3!$BA12)/解答3!$AU12</f>
        <v>0.72406868965498494</v>
      </c>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row>
    <row r="144" spans="1:196" ht="24.75" customHeight="1">
      <c r="A144" s="16" t="s">
        <v>6</v>
      </c>
      <c r="B144" s="17" t="s">
        <v>57</v>
      </c>
      <c r="C144" s="2">
        <v>0</v>
      </c>
      <c r="D144" s="102">
        <v>0</v>
      </c>
      <c r="E144" s="102">
        <v>0</v>
      </c>
      <c r="F144" s="102">
        <v>0</v>
      </c>
      <c r="G144" s="102">
        <v>0</v>
      </c>
      <c r="H144" s="102">
        <v>0</v>
      </c>
      <c r="I144" s="102">
        <v>0</v>
      </c>
      <c r="J144" s="102">
        <v>0</v>
      </c>
      <c r="K144" s="102">
        <f>AN144</f>
        <v>0.42226742321521343</v>
      </c>
      <c r="L144" s="102">
        <v>0</v>
      </c>
      <c r="M144" s="102">
        <v>0</v>
      </c>
      <c r="N144" s="102">
        <v>0</v>
      </c>
      <c r="O144" s="102">
        <v>0</v>
      </c>
      <c r="P144" s="102">
        <v>0</v>
      </c>
      <c r="Q144" s="102">
        <v>0</v>
      </c>
      <c r="R144" s="102">
        <v>0</v>
      </c>
      <c r="S144" s="102">
        <v>0</v>
      </c>
      <c r="T144" s="102">
        <v>0</v>
      </c>
      <c r="U144" s="102">
        <v>0</v>
      </c>
      <c r="V144" s="102">
        <v>0</v>
      </c>
      <c r="W144" s="102">
        <v>0</v>
      </c>
      <c r="X144" s="102">
        <v>0</v>
      </c>
      <c r="Y144" s="102">
        <v>0</v>
      </c>
      <c r="Z144" s="102">
        <v>0</v>
      </c>
      <c r="AA144" s="102">
        <v>0</v>
      </c>
      <c r="AB144" s="102">
        <v>0</v>
      </c>
      <c r="AC144" s="102">
        <v>0</v>
      </c>
      <c r="AD144" s="102">
        <v>0</v>
      </c>
      <c r="AE144" s="102">
        <v>0</v>
      </c>
      <c r="AF144" s="102">
        <v>0</v>
      </c>
      <c r="AG144" s="102">
        <v>0</v>
      </c>
      <c r="AH144" s="102">
        <v>0</v>
      </c>
      <c r="AI144" s="102">
        <v>0</v>
      </c>
      <c r="AJ144" s="102">
        <v>0</v>
      </c>
      <c r="AK144" s="102">
        <v>0</v>
      </c>
      <c r="AL144" s="102">
        <v>0</v>
      </c>
      <c r="AM144" s="4"/>
      <c r="AN144" s="125">
        <f>-(解答3!$AZ13+解答3!$BA13)/解答3!$AU13</f>
        <v>0.42226742321521343</v>
      </c>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row>
    <row r="145" spans="1:134" ht="24.75" customHeight="1">
      <c r="A145" s="16" t="s">
        <v>7</v>
      </c>
      <c r="B145" s="17" t="s">
        <v>58</v>
      </c>
      <c r="C145" s="2">
        <v>0</v>
      </c>
      <c r="D145" s="102">
        <v>0</v>
      </c>
      <c r="E145" s="102">
        <v>0</v>
      </c>
      <c r="F145" s="102">
        <v>0</v>
      </c>
      <c r="G145" s="102">
        <v>0</v>
      </c>
      <c r="H145" s="102">
        <v>0</v>
      </c>
      <c r="I145" s="102">
        <v>0</v>
      </c>
      <c r="J145" s="102">
        <v>0</v>
      </c>
      <c r="K145" s="102">
        <v>0</v>
      </c>
      <c r="L145" s="102">
        <f>AN145</f>
        <v>0.67696470724364477</v>
      </c>
      <c r="M145" s="102">
        <v>0</v>
      </c>
      <c r="N145" s="102">
        <v>0</v>
      </c>
      <c r="O145" s="102">
        <v>0</v>
      </c>
      <c r="P145" s="102">
        <v>0</v>
      </c>
      <c r="Q145" s="102">
        <v>0</v>
      </c>
      <c r="R145" s="102">
        <v>0</v>
      </c>
      <c r="S145" s="102">
        <v>0</v>
      </c>
      <c r="T145" s="102">
        <v>0</v>
      </c>
      <c r="U145" s="102">
        <v>0</v>
      </c>
      <c r="V145" s="102">
        <v>0</v>
      </c>
      <c r="W145" s="102">
        <v>0</v>
      </c>
      <c r="X145" s="102">
        <v>0</v>
      </c>
      <c r="Y145" s="102">
        <v>0</v>
      </c>
      <c r="Z145" s="102">
        <v>0</v>
      </c>
      <c r="AA145" s="102">
        <v>0</v>
      </c>
      <c r="AB145" s="102">
        <v>0</v>
      </c>
      <c r="AC145" s="102">
        <v>0</v>
      </c>
      <c r="AD145" s="102">
        <v>0</v>
      </c>
      <c r="AE145" s="102">
        <v>0</v>
      </c>
      <c r="AF145" s="102">
        <v>0</v>
      </c>
      <c r="AG145" s="102">
        <v>0</v>
      </c>
      <c r="AH145" s="102">
        <v>0</v>
      </c>
      <c r="AI145" s="102">
        <v>0</v>
      </c>
      <c r="AJ145" s="102">
        <v>0</v>
      </c>
      <c r="AK145" s="102">
        <v>0</v>
      </c>
      <c r="AL145" s="102">
        <v>0</v>
      </c>
      <c r="AM145" s="4"/>
      <c r="AN145" s="125">
        <f>-(解答3!$AZ14+解答3!$BA14)/解答3!$AU14</f>
        <v>0.67696470724364477</v>
      </c>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row>
    <row r="146" spans="1:134" ht="24.75" customHeight="1">
      <c r="A146" s="16" t="s">
        <v>8</v>
      </c>
      <c r="B146" s="17" t="s">
        <v>59</v>
      </c>
      <c r="C146" s="2">
        <v>0</v>
      </c>
      <c r="D146" s="102">
        <v>0</v>
      </c>
      <c r="E146" s="102">
        <v>0</v>
      </c>
      <c r="F146" s="102">
        <v>0</v>
      </c>
      <c r="G146" s="102">
        <v>0</v>
      </c>
      <c r="H146" s="102">
        <v>0</v>
      </c>
      <c r="I146" s="102">
        <v>0</v>
      </c>
      <c r="J146" s="102">
        <v>0</v>
      </c>
      <c r="K146" s="102">
        <v>0</v>
      </c>
      <c r="L146" s="102">
        <v>0</v>
      </c>
      <c r="M146" s="102">
        <f>AN146</f>
        <v>0.58255917784241185</v>
      </c>
      <c r="N146" s="102">
        <v>0</v>
      </c>
      <c r="O146" s="102">
        <v>0</v>
      </c>
      <c r="P146" s="102">
        <v>0</v>
      </c>
      <c r="Q146" s="102">
        <v>0</v>
      </c>
      <c r="R146" s="102">
        <v>0</v>
      </c>
      <c r="S146" s="102">
        <v>0</v>
      </c>
      <c r="T146" s="102">
        <v>0</v>
      </c>
      <c r="U146" s="102">
        <v>0</v>
      </c>
      <c r="V146" s="102">
        <v>0</v>
      </c>
      <c r="W146" s="102">
        <v>0</v>
      </c>
      <c r="X146" s="102">
        <v>0</v>
      </c>
      <c r="Y146" s="102">
        <v>0</v>
      </c>
      <c r="Z146" s="102">
        <v>0</v>
      </c>
      <c r="AA146" s="102">
        <v>0</v>
      </c>
      <c r="AB146" s="102">
        <v>0</v>
      </c>
      <c r="AC146" s="102">
        <v>0</v>
      </c>
      <c r="AD146" s="102">
        <v>0</v>
      </c>
      <c r="AE146" s="102">
        <v>0</v>
      </c>
      <c r="AF146" s="102">
        <v>0</v>
      </c>
      <c r="AG146" s="102">
        <v>0</v>
      </c>
      <c r="AH146" s="102">
        <v>0</v>
      </c>
      <c r="AI146" s="102">
        <v>0</v>
      </c>
      <c r="AJ146" s="102">
        <v>0</v>
      </c>
      <c r="AK146" s="102">
        <v>0</v>
      </c>
      <c r="AL146" s="102">
        <v>0</v>
      </c>
      <c r="AM146" s="4"/>
      <c r="AN146" s="125">
        <f>-(解答3!$AZ15+解答3!$BA15)/解答3!$AU15</f>
        <v>0.58255917784241185</v>
      </c>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row>
    <row r="147" spans="1:134" ht="24.75" customHeight="1">
      <c r="A147" s="16" t="s">
        <v>9</v>
      </c>
      <c r="B147" s="17" t="s">
        <v>60</v>
      </c>
      <c r="C147" s="2">
        <v>0</v>
      </c>
      <c r="D147" s="102">
        <v>0</v>
      </c>
      <c r="E147" s="102">
        <v>0</v>
      </c>
      <c r="F147" s="102">
        <v>0</v>
      </c>
      <c r="G147" s="102">
        <v>0</v>
      </c>
      <c r="H147" s="102">
        <v>0</v>
      </c>
      <c r="I147" s="102">
        <v>0</v>
      </c>
      <c r="J147" s="102">
        <v>0</v>
      </c>
      <c r="K147" s="102">
        <v>0</v>
      </c>
      <c r="L147" s="102">
        <v>0</v>
      </c>
      <c r="M147" s="102">
        <v>0</v>
      </c>
      <c r="N147" s="102">
        <f>AN147</f>
        <v>0.93119196318302444</v>
      </c>
      <c r="O147" s="102">
        <v>0</v>
      </c>
      <c r="P147" s="102">
        <v>0</v>
      </c>
      <c r="Q147" s="102">
        <v>0</v>
      </c>
      <c r="R147" s="102">
        <v>0</v>
      </c>
      <c r="S147" s="102">
        <v>0</v>
      </c>
      <c r="T147" s="102">
        <v>0</v>
      </c>
      <c r="U147" s="102">
        <v>0</v>
      </c>
      <c r="V147" s="102">
        <v>0</v>
      </c>
      <c r="W147" s="102">
        <v>0</v>
      </c>
      <c r="X147" s="102">
        <v>0</v>
      </c>
      <c r="Y147" s="102">
        <v>0</v>
      </c>
      <c r="Z147" s="102">
        <v>0</v>
      </c>
      <c r="AA147" s="102">
        <v>0</v>
      </c>
      <c r="AB147" s="102">
        <v>0</v>
      </c>
      <c r="AC147" s="102">
        <v>0</v>
      </c>
      <c r="AD147" s="102">
        <v>0</v>
      </c>
      <c r="AE147" s="102">
        <v>0</v>
      </c>
      <c r="AF147" s="102">
        <v>0</v>
      </c>
      <c r="AG147" s="102">
        <v>0</v>
      </c>
      <c r="AH147" s="102">
        <v>0</v>
      </c>
      <c r="AI147" s="102">
        <v>0</v>
      </c>
      <c r="AJ147" s="102">
        <v>0</v>
      </c>
      <c r="AK147" s="102">
        <v>0</v>
      </c>
      <c r="AL147" s="102">
        <v>0</v>
      </c>
      <c r="AM147" s="4"/>
      <c r="AN147" s="125">
        <f>-(解答3!$AZ16+解答3!$BA16)/解答3!$AU16</f>
        <v>0.93119196318302444</v>
      </c>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row>
    <row r="148" spans="1:134" ht="24.75" customHeight="1">
      <c r="A148" s="16" t="s">
        <v>10</v>
      </c>
      <c r="B148" s="17" t="s">
        <v>61</v>
      </c>
      <c r="C148" s="2">
        <v>0</v>
      </c>
      <c r="D148" s="102">
        <v>0</v>
      </c>
      <c r="E148" s="102">
        <v>0</v>
      </c>
      <c r="F148" s="102">
        <v>0</v>
      </c>
      <c r="G148" s="102">
        <v>0</v>
      </c>
      <c r="H148" s="102">
        <v>0</v>
      </c>
      <c r="I148" s="102">
        <v>0</v>
      </c>
      <c r="J148" s="102">
        <v>0</v>
      </c>
      <c r="K148" s="102">
        <v>0</v>
      </c>
      <c r="L148" s="102">
        <v>0</v>
      </c>
      <c r="M148" s="102">
        <v>0</v>
      </c>
      <c r="N148" s="102">
        <v>0</v>
      </c>
      <c r="O148" s="102">
        <f>AN148</f>
        <v>0.77485747980962338</v>
      </c>
      <c r="P148" s="102">
        <v>0</v>
      </c>
      <c r="Q148" s="102">
        <v>0</v>
      </c>
      <c r="R148" s="102">
        <v>0</v>
      </c>
      <c r="S148" s="102">
        <v>0</v>
      </c>
      <c r="T148" s="102">
        <v>0</v>
      </c>
      <c r="U148" s="102">
        <v>0</v>
      </c>
      <c r="V148" s="102">
        <v>0</v>
      </c>
      <c r="W148" s="102">
        <v>0</v>
      </c>
      <c r="X148" s="102">
        <v>0</v>
      </c>
      <c r="Y148" s="102">
        <v>0</v>
      </c>
      <c r="Z148" s="102">
        <v>0</v>
      </c>
      <c r="AA148" s="102">
        <v>0</v>
      </c>
      <c r="AB148" s="102">
        <v>0</v>
      </c>
      <c r="AC148" s="102">
        <v>0</v>
      </c>
      <c r="AD148" s="102">
        <v>0</v>
      </c>
      <c r="AE148" s="102">
        <v>0</v>
      </c>
      <c r="AF148" s="102">
        <v>0</v>
      </c>
      <c r="AG148" s="102">
        <v>0</v>
      </c>
      <c r="AH148" s="102">
        <v>0</v>
      </c>
      <c r="AI148" s="102">
        <v>0</v>
      </c>
      <c r="AJ148" s="102">
        <v>0</v>
      </c>
      <c r="AK148" s="102">
        <v>0</v>
      </c>
      <c r="AL148" s="102">
        <v>0</v>
      </c>
      <c r="AM148" s="4"/>
      <c r="AN148" s="125">
        <f>-(解答3!$AZ17+解答3!$BA17)/解答3!$AU17</f>
        <v>0.77485747980962338</v>
      </c>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row>
    <row r="149" spans="1:134" ht="24.75" customHeight="1">
      <c r="A149" s="16" t="s">
        <v>11</v>
      </c>
      <c r="B149" s="17" t="s">
        <v>62</v>
      </c>
      <c r="C149" s="2">
        <v>0</v>
      </c>
      <c r="D149" s="102">
        <v>0</v>
      </c>
      <c r="E149" s="102">
        <v>0</v>
      </c>
      <c r="F149" s="102">
        <v>0</v>
      </c>
      <c r="G149" s="102">
        <v>0</v>
      </c>
      <c r="H149" s="102">
        <v>0</v>
      </c>
      <c r="I149" s="102">
        <v>0</v>
      </c>
      <c r="J149" s="102">
        <v>0</v>
      </c>
      <c r="K149" s="102">
        <v>0</v>
      </c>
      <c r="L149" s="102">
        <v>0</v>
      </c>
      <c r="M149" s="102">
        <v>0</v>
      </c>
      <c r="N149" s="102">
        <v>0</v>
      </c>
      <c r="O149" s="102">
        <v>0</v>
      </c>
      <c r="P149" s="102">
        <f>AN149</f>
        <v>0.83467949413142595</v>
      </c>
      <c r="Q149" s="102">
        <v>0</v>
      </c>
      <c r="R149" s="102">
        <v>0</v>
      </c>
      <c r="S149" s="102">
        <v>0</v>
      </c>
      <c r="T149" s="102">
        <v>0</v>
      </c>
      <c r="U149" s="102">
        <v>0</v>
      </c>
      <c r="V149" s="102">
        <v>0</v>
      </c>
      <c r="W149" s="102">
        <v>0</v>
      </c>
      <c r="X149" s="102">
        <v>0</v>
      </c>
      <c r="Y149" s="102">
        <v>0</v>
      </c>
      <c r="Z149" s="102">
        <v>0</v>
      </c>
      <c r="AA149" s="102">
        <v>0</v>
      </c>
      <c r="AB149" s="102">
        <v>0</v>
      </c>
      <c r="AC149" s="102">
        <v>0</v>
      </c>
      <c r="AD149" s="102">
        <v>0</v>
      </c>
      <c r="AE149" s="102">
        <v>0</v>
      </c>
      <c r="AF149" s="102">
        <v>0</v>
      </c>
      <c r="AG149" s="102">
        <v>0</v>
      </c>
      <c r="AH149" s="102">
        <v>0</v>
      </c>
      <c r="AI149" s="102">
        <v>0</v>
      </c>
      <c r="AJ149" s="102">
        <v>0</v>
      </c>
      <c r="AK149" s="102">
        <v>0</v>
      </c>
      <c r="AL149" s="102">
        <v>0</v>
      </c>
      <c r="AM149" s="4"/>
      <c r="AN149" s="125">
        <f>-(解答3!$AZ18+解答3!$BA18)/解答3!$AU18</f>
        <v>0.83467949413142595</v>
      </c>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row>
    <row r="150" spans="1:134" ht="24.75" customHeight="1">
      <c r="A150" s="16" t="s">
        <v>12</v>
      </c>
      <c r="B150" s="17" t="s">
        <v>63</v>
      </c>
      <c r="C150" s="2">
        <v>0</v>
      </c>
      <c r="D150" s="102">
        <v>0</v>
      </c>
      <c r="E150" s="102">
        <v>0</v>
      </c>
      <c r="F150" s="102">
        <v>0</v>
      </c>
      <c r="G150" s="102">
        <v>0</v>
      </c>
      <c r="H150" s="102">
        <v>0</v>
      </c>
      <c r="I150" s="102">
        <v>0</v>
      </c>
      <c r="J150" s="102">
        <v>0</v>
      </c>
      <c r="K150" s="102">
        <v>0</v>
      </c>
      <c r="L150" s="102">
        <v>0</v>
      </c>
      <c r="M150" s="102">
        <v>0</v>
      </c>
      <c r="N150" s="102">
        <v>0</v>
      </c>
      <c r="O150" s="102">
        <v>0</v>
      </c>
      <c r="P150" s="102">
        <v>0</v>
      </c>
      <c r="Q150" s="102">
        <f>AN150</f>
        <v>0.89762052452353946</v>
      </c>
      <c r="R150" s="102">
        <v>0</v>
      </c>
      <c r="S150" s="102">
        <v>0</v>
      </c>
      <c r="T150" s="102">
        <v>0</v>
      </c>
      <c r="U150" s="102">
        <v>0</v>
      </c>
      <c r="V150" s="102">
        <v>0</v>
      </c>
      <c r="W150" s="102">
        <v>0</v>
      </c>
      <c r="X150" s="102">
        <v>0</v>
      </c>
      <c r="Y150" s="102">
        <v>0</v>
      </c>
      <c r="Z150" s="102">
        <v>0</v>
      </c>
      <c r="AA150" s="102">
        <v>0</v>
      </c>
      <c r="AB150" s="102">
        <v>0</v>
      </c>
      <c r="AC150" s="102">
        <v>0</v>
      </c>
      <c r="AD150" s="102">
        <v>0</v>
      </c>
      <c r="AE150" s="102">
        <v>0</v>
      </c>
      <c r="AF150" s="102">
        <v>0</v>
      </c>
      <c r="AG150" s="102">
        <v>0</v>
      </c>
      <c r="AH150" s="102">
        <v>0</v>
      </c>
      <c r="AI150" s="102">
        <v>0</v>
      </c>
      <c r="AJ150" s="102">
        <v>0</v>
      </c>
      <c r="AK150" s="102">
        <v>0</v>
      </c>
      <c r="AL150" s="102">
        <v>0</v>
      </c>
      <c r="AM150" s="4"/>
      <c r="AN150" s="125">
        <f>-(解答3!$AZ19+解答3!$BA19)/解答3!$AU19</f>
        <v>0.89762052452353946</v>
      </c>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row>
    <row r="151" spans="1:134" ht="24.75" customHeight="1">
      <c r="A151" s="16" t="s">
        <v>13</v>
      </c>
      <c r="B151" s="17" t="s">
        <v>64</v>
      </c>
      <c r="C151" s="2">
        <v>0</v>
      </c>
      <c r="D151" s="102">
        <v>0</v>
      </c>
      <c r="E151" s="102">
        <v>0</v>
      </c>
      <c r="F151" s="102">
        <v>0</v>
      </c>
      <c r="G151" s="102">
        <v>0</v>
      </c>
      <c r="H151" s="102">
        <v>0</v>
      </c>
      <c r="I151" s="102">
        <v>0</v>
      </c>
      <c r="J151" s="102">
        <v>0</v>
      </c>
      <c r="K151" s="102">
        <v>0</v>
      </c>
      <c r="L151" s="102">
        <v>0</v>
      </c>
      <c r="M151" s="102">
        <v>0</v>
      </c>
      <c r="N151" s="102">
        <v>0</v>
      </c>
      <c r="O151" s="102">
        <v>0</v>
      </c>
      <c r="P151" s="102">
        <v>0</v>
      </c>
      <c r="Q151" s="102">
        <v>0</v>
      </c>
      <c r="R151" s="102">
        <f>AN151</f>
        <v>0.95373436195534911</v>
      </c>
      <c r="S151" s="102">
        <v>0</v>
      </c>
      <c r="T151" s="102">
        <v>0</v>
      </c>
      <c r="U151" s="102">
        <v>0</v>
      </c>
      <c r="V151" s="102">
        <v>0</v>
      </c>
      <c r="W151" s="102">
        <v>0</v>
      </c>
      <c r="X151" s="102">
        <v>0</v>
      </c>
      <c r="Y151" s="102">
        <v>0</v>
      </c>
      <c r="Z151" s="102">
        <v>0</v>
      </c>
      <c r="AA151" s="102">
        <v>0</v>
      </c>
      <c r="AB151" s="102">
        <v>0</v>
      </c>
      <c r="AC151" s="102">
        <v>0</v>
      </c>
      <c r="AD151" s="102">
        <v>0</v>
      </c>
      <c r="AE151" s="102">
        <v>0</v>
      </c>
      <c r="AF151" s="102">
        <v>0</v>
      </c>
      <c r="AG151" s="102">
        <v>0</v>
      </c>
      <c r="AH151" s="102">
        <v>0</v>
      </c>
      <c r="AI151" s="102">
        <v>0</v>
      </c>
      <c r="AJ151" s="102">
        <v>0</v>
      </c>
      <c r="AK151" s="102">
        <v>0</v>
      </c>
      <c r="AL151" s="102">
        <v>0</v>
      </c>
      <c r="AM151" s="4"/>
      <c r="AN151" s="125">
        <f>-(解答3!$AZ20+解答3!$BA20)/解答3!$AU20</f>
        <v>0.95373436195534911</v>
      </c>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row>
    <row r="152" spans="1:134" ht="24.75" customHeight="1">
      <c r="A152" s="16" t="s">
        <v>14</v>
      </c>
      <c r="B152" s="17" t="s">
        <v>65</v>
      </c>
      <c r="C152" s="2">
        <v>0</v>
      </c>
      <c r="D152" s="102">
        <v>0</v>
      </c>
      <c r="E152" s="102">
        <v>0</v>
      </c>
      <c r="F152" s="102">
        <v>0</v>
      </c>
      <c r="G152" s="102">
        <v>0</v>
      </c>
      <c r="H152" s="102">
        <v>0</v>
      </c>
      <c r="I152" s="102">
        <v>0</v>
      </c>
      <c r="J152" s="102">
        <v>0</v>
      </c>
      <c r="K152" s="102">
        <v>0</v>
      </c>
      <c r="L152" s="102">
        <v>0</v>
      </c>
      <c r="M152" s="102">
        <v>0</v>
      </c>
      <c r="N152" s="102">
        <v>0</v>
      </c>
      <c r="O152" s="102">
        <v>0</v>
      </c>
      <c r="P152" s="102">
        <v>0</v>
      </c>
      <c r="Q152" s="102">
        <v>0</v>
      </c>
      <c r="R152" s="102">
        <v>0</v>
      </c>
      <c r="S152" s="102">
        <f>AN152</f>
        <v>0.86810337456224884</v>
      </c>
      <c r="T152" s="102">
        <v>0</v>
      </c>
      <c r="U152" s="102">
        <v>0</v>
      </c>
      <c r="V152" s="102">
        <v>0</v>
      </c>
      <c r="W152" s="102">
        <v>0</v>
      </c>
      <c r="X152" s="102">
        <v>0</v>
      </c>
      <c r="Y152" s="102">
        <v>0</v>
      </c>
      <c r="Z152" s="102">
        <v>0</v>
      </c>
      <c r="AA152" s="102">
        <v>0</v>
      </c>
      <c r="AB152" s="102">
        <v>0</v>
      </c>
      <c r="AC152" s="102">
        <v>0</v>
      </c>
      <c r="AD152" s="102">
        <v>0</v>
      </c>
      <c r="AE152" s="102">
        <v>0</v>
      </c>
      <c r="AF152" s="102">
        <v>0</v>
      </c>
      <c r="AG152" s="102">
        <v>0</v>
      </c>
      <c r="AH152" s="102">
        <v>0</v>
      </c>
      <c r="AI152" s="102">
        <v>0</v>
      </c>
      <c r="AJ152" s="102">
        <v>0</v>
      </c>
      <c r="AK152" s="102">
        <v>0</v>
      </c>
      <c r="AL152" s="102">
        <v>0</v>
      </c>
      <c r="AM152" s="4"/>
      <c r="AN152" s="125">
        <f>-(解答3!$AZ21+解答3!$BA21)/解答3!$AU21</f>
        <v>0.86810337456224884</v>
      </c>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row>
    <row r="153" spans="1:134" ht="24.75" customHeight="1">
      <c r="A153" s="16" t="s">
        <v>15</v>
      </c>
      <c r="B153" s="17" t="s">
        <v>66</v>
      </c>
      <c r="C153" s="2">
        <v>0</v>
      </c>
      <c r="D153" s="102">
        <v>0</v>
      </c>
      <c r="E153" s="102">
        <v>0</v>
      </c>
      <c r="F153" s="102">
        <v>0</v>
      </c>
      <c r="G153" s="102">
        <v>0</v>
      </c>
      <c r="H153" s="102">
        <v>0</v>
      </c>
      <c r="I153" s="102">
        <v>0</v>
      </c>
      <c r="J153" s="102">
        <v>0</v>
      </c>
      <c r="K153" s="102">
        <v>0</v>
      </c>
      <c r="L153" s="102">
        <v>0</v>
      </c>
      <c r="M153" s="102">
        <v>0</v>
      </c>
      <c r="N153" s="102">
        <v>0</v>
      </c>
      <c r="O153" s="102">
        <v>0</v>
      </c>
      <c r="P153" s="102">
        <v>0</v>
      </c>
      <c r="Q153" s="102">
        <v>0</v>
      </c>
      <c r="R153" s="102">
        <v>0</v>
      </c>
      <c r="S153" s="102">
        <v>0</v>
      </c>
      <c r="T153" s="102">
        <f>AN153</f>
        <v>0.58895867373935762</v>
      </c>
      <c r="U153" s="102">
        <v>0</v>
      </c>
      <c r="V153" s="102">
        <v>0</v>
      </c>
      <c r="W153" s="102">
        <v>0</v>
      </c>
      <c r="X153" s="102">
        <v>0</v>
      </c>
      <c r="Y153" s="102">
        <v>0</v>
      </c>
      <c r="Z153" s="102">
        <v>0</v>
      </c>
      <c r="AA153" s="102">
        <v>0</v>
      </c>
      <c r="AB153" s="102">
        <v>0</v>
      </c>
      <c r="AC153" s="102">
        <v>0</v>
      </c>
      <c r="AD153" s="102">
        <v>0</v>
      </c>
      <c r="AE153" s="102">
        <v>0</v>
      </c>
      <c r="AF153" s="102">
        <v>0</v>
      </c>
      <c r="AG153" s="102">
        <v>0</v>
      </c>
      <c r="AH153" s="102">
        <v>0</v>
      </c>
      <c r="AI153" s="102">
        <v>0</v>
      </c>
      <c r="AJ153" s="102">
        <v>0</v>
      </c>
      <c r="AK153" s="102">
        <v>0</v>
      </c>
      <c r="AL153" s="102">
        <v>0</v>
      </c>
      <c r="AM153" s="4"/>
      <c r="AN153" s="125">
        <f>-(解答3!$AZ22+解答3!$BA22)/解答3!$AU22</f>
        <v>0.58895867373935762</v>
      </c>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row>
    <row r="154" spans="1:134" ht="24.75" customHeight="1">
      <c r="A154" s="16" t="s">
        <v>16</v>
      </c>
      <c r="B154" s="17" t="s">
        <v>67</v>
      </c>
      <c r="C154" s="2">
        <v>0</v>
      </c>
      <c r="D154" s="102">
        <v>0</v>
      </c>
      <c r="E154" s="102">
        <v>0</v>
      </c>
      <c r="F154" s="102">
        <v>0</v>
      </c>
      <c r="G154" s="102">
        <v>0</v>
      </c>
      <c r="H154" s="102">
        <v>0</v>
      </c>
      <c r="I154" s="102">
        <v>0</v>
      </c>
      <c r="J154" s="102">
        <v>0</v>
      </c>
      <c r="K154" s="102">
        <v>0</v>
      </c>
      <c r="L154" s="102">
        <v>0</v>
      </c>
      <c r="M154" s="102">
        <v>0</v>
      </c>
      <c r="N154" s="102">
        <v>0</v>
      </c>
      <c r="O154" s="102">
        <v>0</v>
      </c>
      <c r="P154" s="102">
        <v>0</v>
      </c>
      <c r="Q154" s="102">
        <v>0</v>
      </c>
      <c r="R154" s="102">
        <v>0</v>
      </c>
      <c r="S154" s="102">
        <v>0</v>
      </c>
      <c r="T154" s="102">
        <v>0</v>
      </c>
      <c r="U154" s="102">
        <f>AN154</f>
        <v>0.95037786049673278</v>
      </c>
      <c r="V154" s="102">
        <v>0</v>
      </c>
      <c r="W154" s="102">
        <v>0</v>
      </c>
      <c r="X154" s="102">
        <v>0</v>
      </c>
      <c r="Y154" s="102">
        <v>0</v>
      </c>
      <c r="Z154" s="102">
        <v>0</v>
      </c>
      <c r="AA154" s="102">
        <v>0</v>
      </c>
      <c r="AB154" s="102">
        <v>0</v>
      </c>
      <c r="AC154" s="102">
        <v>0</v>
      </c>
      <c r="AD154" s="102">
        <v>0</v>
      </c>
      <c r="AE154" s="102">
        <v>0</v>
      </c>
      <c r="AF154" s="102">
        <v>0</v>
      </c>
      <c r="AG154" s="102">
        <v>0</v>
      </c>
      <c r="AH154" s="102">
        <v>0</v>
      </c>
      <c r="AI154" s="102">
        <v>0</v>
      </c>
      <c r="AJ154" s="102">
        <v>0</v>
      </c>
      <c r="AK154" s="102">
        <v>0</v>
      </c>
      <c r="AL154" s="102">
        <v>0</v>
      </c>
      <c r="AM154" s="4"/>
      <c r="AN154" s="125">
        <f>-(解答3!$AZ23+解答3!$BA23)/解答3!$AU23</f>
        <v>0.95037786049673278</v>
      </c>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row>
    <row r="155" spans="1:134" ht="24.75" customHeight="1">
      <c r="A155" s="16" t="s">
        <v>17</v>
      </c>
      <c r="B155" s="17" t="s">
        <v>68</v>
      </c>
      <c r="C155" s="2">
        <v>0</v>
      </c>
      <c r="D155" s="102">
        <v>0</v>
      </c>
      <c r="E155" s="102">
        <v>0</v>
      </c>
      <c r="F155" s="102">
        <v>0</v>
      </c>
      <c r="G155" s="102">
        <v>0</v>
      </c>
      <c r="H155" s="102">
        <v>0</v>
      </c>
      <c r="I155" s="102">
        <v>0</v>
      </c>
      <c r="J155" s="102">
        <v>0</v>
      </c>
      <c r="K155" s="102">
        <v>0</v>
      </c>
      <c r="L155" s="102">
        <v>0</v>
      </c>
      <c r="M155" s="102">
        <v>0</v>
      </c>
      <c r="N155" s="102">
        <v>0</v>
      </c>
      <c r="O155" s="102">
        <v>0</v>
      </c>
      <c r="P155" s="102">
        <v>0</v>
      </c>
      <c r="Q155" s="102">
        <v>0</v>
      </c>
      <c r="R155" s="102">
        <v>0</v>
      </c>
      <c r="S155" s="102">
        <v>0</v>
      </c>
      <c r="T155" s="102">
        <v>0</v>
      </c>
      <c r="U155" s="102">
        <v>0</v>
      </c>
      <c r="V155" s="102">
        <f>AN155</f>
        <v>0.8015398548593522</v>
      </c>
      <c r="W155" s="102">
        <v>0</v>
      </c>
      <c r="X155" s="102">
        <v>0</v>
      </c>
      <c r="Y155" s="102">
        <v>0</v>
      </c>
      <c r="Z155" s="102">
        <v>0</v>
      </c>
      <c r="AA155" s="102">
        <v>0</v>
      </c>
      <c r="AB155" s="102">
        <v>0</v>
      </c>
      <c r="AC155" s="102">
        <v>0</v>
      </c>
      <c r="AD155" s="102">
        <v>0</v>
      </c>
      <c r="AE155" s="102">
        <v>0</v>
      </c>
      <c r="AF155" s="102">
        <v>0</v>
      </c>
      <c r="AG155" s="102">
        <v>0</v>
      </c>
      <c r="AH155" s="102">
        <v>0</v>
      </c>
      <c r="AI155" s="102">
        <v>0</v>
      </c>
      <c r="AJ155" s="102">
        <v>0</v>
      </c>
      <c r="AK155" s="102">
        <v>0</v>
      </c>
      <c r="AL155" s="102">
        <v>0</v>
      </c>
      <c r="AM155" s="4"/>
      <c r="AN155" s="125">
        <f>-(解答3!$AZ24+解答3!$BA24)/解答3!$AU24</f>
        <v>0.8015398548593522</v>
      </c>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row>
    <row r="156" spans="1:134" ht="24.75" customHeight="1">
      <c r="A156" s="16" t="s">
        <v>18</v>
      </c>
      <c r="B156" s="17" t="s">
        <v>69</v>
      </c>
      <c r="C156" s="2">
        <v>0</v>
      </c>
      <c r="D156" s="102">
        <v>0</v>
      </c>
      <c r="E156" s="102">
        <v>0</v>
      </c>
      <c r="F156" s="102">
        <v>0</v>
      </c>
      <c r="G156" s="102">
        <v>0</v>
      </c>
      <c r="H156" s="102">
        <v>0</v>
      </c>
      <c r="I156" s="102">
        <v>0</v>
      </c>
      <c r="J156" s="102">
        <v>0</v>
      </c>
      <c r="K156" s="102">
        <v>0</v>
      </c>
      <c r="L156" s="102">
        <v>0</v>
      </c>
      <c r="M156" s="102">
        <v>0</v>
      </c>
      <c r="N156" s="102">
        <v>0</v>
      </c>
      <c r="O156" s="102">
        <v>0</v>
      </c>
      <c r="P156" s="102">
        <v>0</v>
      </c>
      <c r="Q156" s="102">
        <v>0</v>
      </c>
      <c r="R156" s="102">
        <v>0</v>
      </c>
      <c r="S156" s="102">
        <v>0</v>
      </c>
      <c r="T156" s="102">
        <v>0</v>
      </c>
      <c r="U156" s="102">
        <v>0</v>
      </c>
      <c r="V156" s="102">
        <v>0</v>
      </c>
      <c r="W156" s="102">
        <f>AN156</f>
        <v>0</v>
      </c>
      <c r="X156" s="102">
        <v>0</v>
      </c>
      <c r="Y156" s="102">
        <v>0</v>
      </c>
      <c r="Z156" s="102">
        <v>0</v>
      </c>
      <c r="AA156" s="102">
        <v>0</v>
      </c>
      <c r="AB156" s="102">
        <v>0</v>
      </c>
      <c r="AC156" s="102">
        <v>0</v>
      </c>
      <c r="AD156" s="102">
        <v>0</v>
      </c>
      <c r="AE156" s="102">
        <v>0</v>
      </c>
      <c r="AF156" s="102">
        <v>0</v>
      </c>
      <c r="AG156" s="102">
        <v>0</v>
      </c>
      <c r="AH156" s="102">
        <v>0</v>
      </c>
      <c r="AI156" s="102">
        <v>0</v>
      </c>
      <c r="AJ156" s="102">
        <v>0</v>
      </c>
      <c r="AK156" s="102">
        <v>0</v>
      </c>
      <c r="AL156" s="102">
        <v>0</v>
      </c>
      <c r="AM156" s="4"/>
      <c r="AN156" s="125">
        <f>-(解答3!$AZ25+解答3!$BA25)/解答3!$AU25</f>
        <v>0</v>
      </c>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row>
    <row r="157" spans="1:134" ht="24.75" customHeight="1">
      <c r="A157" s="16" t="s">
        <v>19</v>
      </c>
      <c r="B157" s="17" t="s">
        <v>70</v>
      </c>
      <c r="C157" s="2">
        <v>0</v>
      </c>
      <c r="D157" s="102">
        <v>0</v>
      </c>
      <c r="E157" s="102">
        <v>0</v>
      </c>
      <c r="F157" s="102">
        <v>0</v>
      </c>
      <c r="G157" s="102">
        <v>0</v>
      </c>
      <c r="H157" s="102">
        <v>0</v>
      </c>
      <c r="I157" s="102">
        <v>0</v>
      </c>
      <c r="J157" s="102">
        <v>0</v>
      </c>
      <c r="K157" s="102">
        <v>0</v>
      </c>
      <c r="L157" s="102">
        <v>0</v>
      </c>
      <c r="M157" s="102">
        <v>0</v>
      </c>
      <c r="N157" s="102">
        <v>0</v>
      </c>
      <c r="O157" s="102">
        <v>0</v>
      </c>
      <c r="P157" s="102">
        <v>0</v>
      </c>
      <c r="Q157" s="102">
        <v>0</v>
      </c>
      <c r="R157" s="102">
        <v>0</v>
      </c>
      <c r="S157" s="102">
        <v>0</v>
      </c>
      <c r="T157" s="102">
        <v>0</v>
      </c>
      <c r="U157" s="102">
        <v>0</v>
      </c>
      <c r="V157" s="102">
        <v>0</v>
      </c>
      <c r="W157" s="102">
        <v>0</v>
      </c>
      <c r="X157" s="102">
        <f>AN157</f>
        <v>0.2479535374216599</v>
      </c>
      <c r="Y157" s="102">
        <v>0</v>
      </c>
      <c r="Z157" s="102">
        <v>0</v>
      </c>
      <c r="AA157" s="102">
        <v>0</v>
      </c>
      <c r="AB157" s="102">
        <v>0</v>
      </c>
      <c r="AC157" s="102">
        <v>0</v>
      </c>
      <c r="AD157" s="102">
        <v>0</v>
      </c>
      <c r="AE157" s="102">
        <v>0</v>
      </c>
      <c r="AF157" s="102">
        <v>0</v>
      </c>
      <c r="AG157" s="102">
        <v>0</v>
      </c>
      <c r="AH157" s="102">
        <v>0</v>
      </c>
      <c r="AI157" s="102">
        <v>0</v>
      </c>
      <c r="AJ157" s="102">
        <v>0</v>
      </c>
      <c r="AK157" s="102">
        <v>0</v>
      </c>
      <c r="AL157" s="102">
        <v>0</v>
      </c>
      <c r="AM157" s="4"/>
      <c r="AN157" s="125">
        <f>-(解答3!$AZ26+解答3!$BA26)/解答3!$AU26</f>
        <v>0.2479535374216599</v>
      </c>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row>
    <row r="158" spans="1:134" ht="24.75" customHeight="1">
      <c r="A158" s="16" t="s">
        <v>20</v>
      </c>
      <c r="B158" s="17" t="s">
        <v>71</v>
      </c>
      <c r="C158" s="2">
        <v>0</v>
      </c>
      <c r="D158" s="102">
        <v>0</v>
      </c>
      <c r="E158" s="102">
        <v>0</v>
      </c>
      <c r="F158" s="102">
        <v>0</v>
      </c>
      <c r="G158" s="102">
        <v>0</v>
      </c>
      <c r="H158" s="102">
        <v>0</v>
      </c>
      <c r="I158" s="102">
        <v>0</v>
      </c>
      <c r="J158" s="102">
        <v>0</v>
      </c>
      <c r="K158" s="102">
        <v>0</v>
      </c>
      <c r="L158" s="102">
        <v>0</v>
      </c>
      <c r="M158" s="102">
        <v>0</v>
      </c>
      <c r="N158" s="102">
        <v>0</v>
      </c>
      <c r="O158" s="102">
        <v>0</v>
      </c>
      <c r="P158" s="102">
        <v>0</v>
      </c>
      <c r="Q158" s="102">
        <v>0</v>
      </c>
      <c r="R158" s="102">
        <v>0</v>
      </c>
      <c r="S158" s="102">
        <v>0</v>
      </c>
      <c r="T158" s="102">
        <v>0</v>
      </c>
      <c r="U158" s="102">
        <v>0</v>
      </c>
      <c r="V158" s="102">
        <v>0</v>
      </c>
      <c r="W158" s="102">
        <v>0</v>
      </c>
      <c r="X158" s="102">
        <v>0</v>
      </c>
      <c r="Y158" s="102">
        <f>AN158</f>
        <v>5.5725360996174839E-2</v>
      </c>
      <c r="Z158" s="102">
        <v>0</v>
      </c>
      <c r="AA158" s="102">
        <v>0</v>
      </c>
      <c r="AB158" s="102">
        <v>0</v>
      </c>
      <c r="AC158" s="102">
        <v>0</v>
      </c>
      <c r="AD158" s="102">
        <v>0</v>
      </c>
      <c r="AE158" s="102">
        <v>0</v>
      </c>
      <c r="AF158" s="102">
        <v>0</v>
      </c>
      <c r="AG158" s="102">
        <v>0</v>
      </c>
      <c r="AH158" s="102">
        <v>0</v>
      </c>
      <c r="AI158" s="102">
        <v>0</v>
      </c>
      <c r="AJ158" s="102">
        <v>0</v>
      </c>
      <c r="AK158" s="102">
        <v>0</v>
      </c>
      <c r="AL158" s="102">
        <v>0</v>
      </c>
      <c r="AM158" s="4"/>
      <c r="AN158" s="125">
        <f>-(解答3!$AZ27+解答3!$BA27)/解答3!$AU27</f>
        <v>5.5725360996174839E-2</v>
      </c>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row>
    <row r="159" spans="1:134" ht="24.75" customHeight="1">
      <c r="A159" s="16" t="s">
        <v>21</v>
      </c>
      <c r="B159" s="17" t="s">
        <v>72</v>
      </c>
      <c r="C159" s="2">
        <v>0</v>
      </c>
      <c r="D159" s="102">
        <v>0</v>
      </c>
      <c r="E159" s="102">
        <v>0</v>
      </c>
      <c r="F159" s="102">
        <v>0</v>
      </c>
      <c r="G159" s="102">
        <v>0</v>
      </c>
      <c r="H159" s="102">
        <v>0</v>
      </c>
      <c r="I159" s="102">
        <v>0</v>
      </c>
      <c r="J159" s="102">
        <v>0</v>
      </c>
      <c r="K159" s="102">
        <v>0</v>
      </c>
      <c r="L159" s="102">
        <v>0</v>
      </c>
      <c r="M159" s="102">
        <v>0</v>
      </c>
      <c r="N159" s="102">
        <v>0</v>
      </c>
      <c r="O159" s="102">
        <v>0</v>
      </c>
      <c r="P159" s="102">
        <v>0</v>
      </c>
      <c r="Q159" s="102">
        <v>0</v>
      </c>
      <c r="R159" s="102">
        <v>0</v>
      </c>
      <c r="S159" s="102">
        <v>0</v>
      </c>
      <c r="T159" s="102">
        <v>0</v>
      </c>
      <c r="U159" s="102">
        <v>0</v>
      </c>
      <c r="V159" s="102">
        <v>0</v>
      </c>
      <c r="W159" s="102">
        <v>0</v>
      </c>
      <c r="X159" s="102">
        <v>0</v>
      </c>
      <c r="Y159" s="102">
        <v>0</v>
      </c>
      <c r="Z159" s="102">
        <f>AN159</f>
        <v>0.38195893739721587</v>
      </c>
      <c r="AA159" s="102">
        <v>0</v>
      </c>
      <c r="AB159" s="102">
        <v>0</v>
      </c>
      <c r="AC159" s="102">
        <v>0</v>
      </c>
      <c r="AD159" s="102">
        <v>0</v>
      </c>
      <c r="AE159" s="102">
        <v>0</v>
      </c>
      <c r="AF159" s="102">
        <v>0</v>
      </c>
      <c r="AG159" s="102">
        <v>0</v>
      </c>
      <c r="AH159" s="102">
        <v>0</v>
      </c>
      <c r="AI159" s="102">
        <v>0</v>
      </c>
      <c r="AJ159" s="102">
        <v>0</v>
      </c>
      <c r="AK159" s="102">
        <v>0</v>
      </c>
      <c r="AL159" s="102">
        <v>0</v>
      </c>
      <c r="AM159" s="4"/>
      <c r="AN159" s="125">
        <f>-(解答3!$AZ28+解答3!$BA28)/解答3!$AU28</f>
        <v>0.38195893739721587</v>
      </c>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row>
    <row r="160" spans="1:134" ht="24.75" customHeight="1">
      <c r="A160" s="16" t="s">
        <v>22</v>
      </c>
      <c r="B160" s="17" t="s">
        <v>73</v>
      </c>
      <c r="C160" s="2">
        <v>0</v>
      </c>
      <c r="D160" s="102">
        <v>0</v>
      </c>
      <c r="E160" s="102">
        <v>0</v>
      </c>
      <c r="F160" s="102">
        <v>0</v>
      </c>
      <c r="G160" s="102">
        <v>0</v>
      </c>
      <c r="H160" s="102">
        <v>0</v>
      </c>
      <c r="I160" s="102">
        <v>0</v>
      </c>
      <c r="J160" s="102">
        <v>0</v>
      </c>
      <c r="K160" s="102">
        <v>0</v>
      </c>
      <c r="L160" s="102">
        <v>0</v>
      </c>
      <c r="M160" s="102">
        <v>0</v>
      </c>
      <c r="N160" s="102">
        <v>0</v>
      </c>
      <c r="O160" s="102">
        <v>0</v>
      </c>
      <c r="P160" s="102">
        <v>0</v>
      </c>
      <c r="Q160" s="102">
        <v>0</v>
      </c>
      <c r="R160" s="102">
        <v>0</v>
      </c>
      <c r="S160" s="102">
        <v>0</v>
      </c>
      <c r="T160" s="102">
        <v>0</v>
      </c>
      <c r="U160" s="102">
        <v>0</v>
      </c>
      <c r="V160" s="102">
        <v>0</v>
      </c>
      <c r="W160" s="102">
        <v>0</v>
      </c>
      <c r="X160" s="102">
        <v>0</v>
      </c>
      <c r="Y160" s="102">
        <v>0</v>
      </c>
      <c r="Z160" s="102">
        <v>0</v>
      </c>
      <c r="AA160" s="102">
        <f>AN160</f>
        <v>0.23741575134750645</v>
      </c>
      <c r="AB160" s="102">
        <v>0</v>
      </c>
      <c r="AC160" s="102">
        <v>0</v>
      </c>
      <c r="AD160" s="102">
        <v>0</v>
      </c>
      <c r="AE160" s="102">
        <v>0</v>
      </c>
      <c r="AF160" s="102">
        <v>0</v>
      </c>
      <c r="AG160" s="102">
        <v>0</v>
      </c>
      <c r="AH160" s="102">
        <v>0</v>
      </c>
      <c r="AI160" s="102">
        <v>0</v>
      </c>
      <c r="AJ160" s="102">
        <v>0</v>
      </c>
      <c r="AK160" s="102">
        <v>0</v>
      </c>
      <c r="AL160" s="102">
        <v>0</v>
      </c>
      <c r="AM160" s="4"/>
      <c r="AN160" s="125">
        <f>-(解答3!$AZ29+解答3!$BA29)/解答3!$AU29</f>
        <v>0.23741575134750645</v>
      </c>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row>
    <row r="161" spans="1:196" ht="24.75" customHeight="1">
      <c r="A161" s="16" t="s">
        <v>23</v>
      </c>
      <c r="B161" s="17" t="s">
        <v>74</v>
      </c>
      <c r="C161" s="2">
        <v>0</v>
      </c>
      <c r="D161" s="102">
        <v>0</v>
      </c>
      <c r="E161" s="102">
        <v>0</v>
      </c>
      <c r="F161" s="102">
        <v>0</v>
      </c>
      <c r="G161" s="102">
        <v>0</v>
      </c>
      <c r="H161" s="102">
        <v>0</v>
      </c>
      <c r="I161" s="102">
        <v>0</v>
      </c>
      <c r="J161" s="102">
        <v>0</v>
      </c>
      <c r="K161" s="102">
        <v>0</v>
      </c>
      <c r="L161" s="102">
        <v>0</v>
      </c>
      <c r="M161" s="102">
        <v>0</v>
      </c>
      <c r="N161" s="102">
        <v>0</v>
      </c>
      <c r="O161" s="102">
        <v>0</v>
      </c>
      <c r="P161" s="102">
        <v>0</v>
      </c>
      <c r="Q161" s="102">
        <v>0</v>
      </c>
      <c r="R161" s="102">
        <v>0</v>
      </c>
      <c r="S161" s="102">
        <v>0</v>
      </c>
      <c r="T161" s="102">
        <v>0</v>
      </c>
      <c r="U161" s="102">
        <v>0</v>
      </c>
      <c r="V161" s="102">
        <v>0</v>
      </c>
      <c r="W161" s="102">
        <v>0</v>
      </c>
      <c r="X161" s="102">
        <v>0</v>
      </c>
      <c r="Y161" s="102">
        <v>0</v>
      </c>
      <c r="Z161" s="102">
        <v>0</v>
      </c>
      <c r="AA161" s="102">
        <v>0</v>
      </c>
      <c r="AB161" s="102">
        <f>AN161</f>
        <v>2.1805034262674836E-5</v>
      </c>
      <c r="AC161" s="102">
        <v>0</v>
      </c>
      <c r="AD161" s="102">
        <v>0</v>
      </c>
      <c r="AE161" s="102">
        <v>0</v>
      </c>
      <c r="AF161" s="102">
        <v>0</v>
      </c>
      <c r="AG161" s="102">
        <v>0</v>
      </c>
      <c r="AH161" s="102">
        <v>0</v>
      </c>
      <c r="AI161" s="102">
        <v>0</v>
      </c>
      <c r="AJ161" s="102">
        <v>0</v>
      </c>
      <c r="AK161" s="102">
        <v>0</v>
      </c>
      <c r="AL161" s="102">
        <v>0</v>
      </c>
      <c r="AM161" s="4"/>
      <c r="AN161" s="125">
        <f>-(解答3!$AZ30+解答3!$BA30)/解答3!$AU30</f>
        <v>2.1805034262674836E-5</v>
      </c>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row>
    <row r="162" spans="1:196" ht="24.75" customHeight="1">
      <c r="A162" s="16" t="s">
        <v>24</v>
      </c>
      <c r="B162" s="17" t="s">
        <v>75</v>
      </c>
      <c r="C162" s="2">
        <v>0</v>
      </c>
      <c r="D162" s="102">
        <v>0</v>
      </c>
      <c r="E162" s="102">
        <v>0</v>
      </c>
      <c r="F162" s="102">
        <v>0</v>
      </c>
      <c r="G162" s="102">
        <v>0</v>
      </c>
      <c r="H162" s="102">
        <v>0</v>
      </c>
      <c r="I162" s="102">
        <v>0</v>
      </c>
      <c r="J162" s="102">
        <v>0</v>
      </c>
      <c r="K162" s="102">
        <v>0</v>
      </c>
      <c r="L162" s="102">
        <v>0</v>
      </c>
      <c r="M162" s="102">
        <v>0</v>
      </c>
      <c r="N162" s="102">
        <v>0</v>
      </c>
      <c r="O162" s="102">
        <v>0</v>
      </c>
      <c r="P162" s="102">
        <v>0</v>
      </c>
      <c r="Q162" s="102">
        <v>0</v>
      </c>
      <c r="R162" s="102">
        <v>0</v>
      </c>
      <c r="S162" s="102">
        <v>0</v>
      </c>
      <c r="T162" s="102">
        <v>0</v>
      </c>
      <c r="U162" s="102">
        <v>0</v>
      </c>
      <c r="V162" s="102">
        <v>0</v>
      </c>
      <c r="W162" s="102">
        <v>0</v>
      </c>
      <c r="X162" s="102">
        <v>0</v>
      </c>
      <c r="Y162" s="102">
        <v>0</v>
      </c>
      <c r="Z162" s="102">
        <v>0</v>
      </c>
      <c r="AA162" s="102">
        <v>0</v>
      </c>
      <c r="AB162" s="102">
        <v>0</v>
      </c>
      <c r="AC162" s="102">
        <f>AN162</f>
        <v>0.40523965286342323</v>
      </c>
      <c r="AD162" s="102">
        <v>0</v>
      </c>
      <c r="AE162" s="102">
        <v>0</v>
      </c>
      <c r="AF162" s="102">
        <v>0</v>
      </c>
      <c r="AG162" s="102">
        <v>0</v>
      </c>
      <c r="AH162" s="102">
        <v>0</v>
      </c>
      <c r="AI162" s="102">
        <v>0</v>
      </c>
      <c r="AJ162" s="102">
        <v>0</v>
      </c>
      <c r="AK162" s="102">
        <v>0</v>
      </c>
      <c r="AL162" s="102">
        <v>0</v>
      </c>
      <c r="AM162" s="4"/>
      <c r="AN162" s="125">
        <f>-(解答3!$AZ31+解答3!$BA31)/解答3!$AU31</f>
        <v>0.40523965286342323</v>
      </c>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row>
    <row r="163" spans="1:196" ht="24.75" customHeight="1">
      <c r="A163" s="16" t="s">
        <v>25</v>
      </c>
      <c r="B163" s="17" t="s">
        <v>76</v>
      </c>
      <c r="C163" s="2">
        <v>0</v>
      </c>
      <c r="D163" s="102">
        <v>0</v>
      </c>
      <c r="E163" s="102">
        <v>0</v>
      </c>
      <c r="F163" s="102">
        <v>0</v>
      </c>
      <c r="G163" s="102">
        <v>0</v>
      </c>
      <c r="H163" s="102">
        <v>0</v>
      </c>
      <c r="I163" s="102">
        <v>0</v>
      </c>
      <c r="J163" s="102">
        <v>0</v>
      </c>
      <c r="K163" s="102">
        <v>0</v>
      </c>
      <c r="L163" s="102">
        <v>0</v>
      </c>
      <c r="M163" s="102">
        <v>0</v>
      </c>
      <c r="N163" s="102">
        <v>0</v>
      </c>
      <c r="O163" s="102">
        <v>0</v>
      </c>
      <c r="P163" s="102">
        <v>0</v>
      </c>
      <c r="Q163" s="102">
        <v>0</v>
      </c>
      <c r="R163" s="102">
        <v>0</v>
      </c>
      <c r="S163" s="102">
        <v>0</v>
      </c>
      <c r="T163" s="102">
        <v>0</v>
      </c>
      <c r="U163" s="102">
        <v>0</v>
      </c>
      <c r="V163" s="102">
        <v>0</v>
      </c>
      <c r="W163" s="102">
        <v>0</v>
      </c>
      <c r="X163" s="102">
        <v>0</v>
      </c>
      <c r="Y163" s="102">
        <v>0</v>
      </c>
      <c r="Z163" s="102">
        <v>0</v>
      </c>
      <c r="AA163" s="102">
        <v>0</v>
      </c>
      <c r="AB163" s="102">
        <v>0</v>
      </c>
      <c r="AC163" s="102">
        <v>0</v>
      </c>
      <c r="AD163" s="102">
        <f>AN163</f>
        <v>0.40010551377620734</v>
      </c>
      <c r="AE163" s="102">
        <v>0</v>
      </c>
      <c r="AF163" s="102">
        <v>0</v>
      </c>
      <c r="AG163" s="102">
        <v>0</v>
      </c>
      <c r="AH163" s="102">
        <v>0</v>
      </c>
      <c r="AI163" s="102">
        <v>0</v>
      </c>
      <c r="AJ163" s="102">
        <v>0</v>
      </c>
      <c r="AK163" s="102">
        <v>0</v>
      </c>
      <c r="AL163" s="102">
        <v>0</v>
      </c>
      <c r="AM163" s="4"/>
      <c r="AN163" s="125">
        <f>-(解答3!$AZ32+解答3!$BA32)/解答3!$AU32</f>
        <v>0.40010551377620734</v>
      </c>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row>
    <row r="164" spans="1:196" ht="24.75" customHeight="1">
      <c r="A164" s="16" t="s">
        <v>26</v>
      </c>
      <c r="B164" s="17" t="s">
        <v>77</v>
      </c>
      <c r="C164" s="2">
        <v>0</v>
      </c>
      <c r="D164" s="102">
        <v>0</v>
      </c>
      <c r="E164" s="102">
        <v>0</v>
      </c>
      <c r="F164" s="102">
        <v>0</v>
      </c>
      <c r="G164" s="102">
        <v>0</v>
      </c>
      <c r="H164" s="102">
        <v>0</v>
      </c>
      <c r="I164" s="102">
        <v>0</v>
      </c>
      <c r="J164" s="102">
        <v>0</v>
      </c>
      <c r="K164" s="102">
        <v>0</v>
      </c>
      <c r="L164" s="102">
        <v>0</v>
      </c>
      <c r="M164" s="102">
        <v>0</v>
      </c>
      <c r="N164" s="102">
        <v>0</v>
      </c>
      <c r="O164" s="102">
        <v>0</v>
      </c>
      <c r="P164" s="102">
        <v>0</v>
      </c>
      <c r="Q164" s="102">
        <v>0</v>
      </c>
      <c r="R164" s="102">
        <v>0</v>
      </c>
      <c r="S164" s="102">
        <v>0</v>
      </c>
      <c r="T164" s="102">
        <v>0</v>
      </c>
      <c r="U164" s="102">
        <v>0</v>
      </c>
      <c r="V164" s="102">
        <v>0</v>
      </c>
      <c r="W164" s="102">
        <v>0</v>
      </c>
      <c r="X164" s="102">
        <v>0</v>
      </c>
      <c r="Y164" s="102">
        <v>0</v>
      </c>
      <c r="Z164" s="102">
        <v>0</v>
      </c>
      <c r="AA164" s="102">
        <v>0</v>
      </c>
      <c r="AB164" s="102">
        <v>0</v>
      </c>
      <c r="AC164" s="102">
        <v>0</v>
      </c>
      <c r="AD164" s="102">
        <v>0</v>
      </c>
      <c r="AE164" s="102">
        <f>AN164</f>
        <v>0</v>
      </c>
      <c r="AF164" s="102">
        <v>0</v>
      </c>
      <c r="AG164" s="102">
        <v>0</v>
      </c>
      <c r="AH164" s="102">
        <v>0</v>
      </c>
      <c r="AI164" s="102">
        <v>0</v>
      </c>
      <c r="AJ164" s="102">
        <v>0</v>
      </c>
      <c r="AK164" s="102">
        <v>0</v>
      </c>
      <c r="AL164" s="102">
        <v>0</v>
      </c>
      <c r="AM164" s="4"/>
      <c r="AN164" s="125">
        <f>-(解答3!$AZ33+解答3!$BA33)/解答3!$AU33</f>
        <v>0</v>
      </c>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row>
    <row r="165" spans="1:196" ht="24.75" customHeight="1">
      <c r="A165" s="16" t="s">
        <v>27</v>
      </c>
      <c r="B165" s="17" t="s">
        <v>78</v>
      </c>
      <c r="C165" s="2">
        <v>0</v>
      </c>
      <c r="D165" s="102">
        <v>0</v>
      </c>
      <c r="E165" s="102">
        <v>0</v>
      </c>
      <c r="F165" s="102">
        <v>0</v>
      </c>
      <c r="G165" s="102">
        <v>0</v>
      </c>
      <c r="H165" s="102">
        <v>0</v>
      </c>
      <c r="I165" s="102">
        <v>0</v>
      </c>
      <c r="J165" s="102">
        <v>0</v>
      </c>
      <c r="K165" s="102">
        <v>0</v>
      </c>
      <c r="L165" s="102">
        <v>0</v>
      </c>
      <c r="M165" s="102">
        <v>0</v>
      </c>
      <c r="N165" s="102">
        <v>0</v>
      </c>
      <c r="O165" s="102">
        <v>0</v>
      </c>
      <c r="P165" s="102">
        <v>0</v>
      </c>
      <c r="Q165" s="102">
        <v>0</v>
      </c>
      <c r="R165" s="102">
        <v>0</v>
      </c>
      <c r="S165" s="102">
        <v>0</v>
      </c>
      <c r="T165" s="102">
        <v>0</v>
      </c>
      <c r="U165" s="102">
        <v>0</v>
      </c>
      <c r="V165" s="102">
        <v>0</v>
      </c>
      <c r="W165" s="102">
        <v>0</v>
      </c>
      <c r="X165" s="102">
        <v>0</v>
      </c>
      <c r="Y165" s="102">
        <v>0</v>
      </c>
      <c r="Z165" s="102">
        <v>0</v>
      </c>
      <c r="AA165" s="102">
        <v>0</v>
      </c>
      <c r="AB165" s="102">
        <v>0</v>
      </c>
      <c r="AC165" s="102">
        <v>0</v>
      </c>
      <c r="AD165" s="102">
        <v>0</v>
      </c>
      <c r="AE165" s="102">
        <v>0</v>
      </c>
      <c r="AF165" s="102">
        <f>AN165</f>
        <v>0.1327393473800749</v>
      </c>
      <c r="AG165" s="102">
        <v>0</v>
      </c>
      <c r="AH165" s="102">
        <v>0</v>
      </c>
      <c r="AI165" s="102">
        <v>0</v>
      </c>
      <c r="AJ165" s="102">
        <v>0</v>
      </c>
      <c r="AK165" s="102">
        <v>0</v>
      </c>
      <c r="AL165" s="102">
        <v>0</v>
      </c>
      <c r="AM165" s="4"/>
      <c r="AN165" s="125">
        <f>-(解答3!$AZ34+解答3!$BA34)/解答3!$AU34</f>
        <v>0.1327393473800749</v>
      </c>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row>
    <row r="166" spans="1:196" ht="24.75" customHeight="1">
      <c r="A166" s="16" t="s">
        <v>28</v>
      </c>
      <c r="B166" s="17" t="s">
        <v>79</v>
      </c>
      <c r="C166" s="2">
        <v>0</v>
      </c>
      <c r="D166" s="102">
        <v>0</v>
      </c>
      <c r="E166" s="102">
        <v>0</v>
      </c>
      <c r="F166" s="102">
        <v>0</v>
      </c>
      <c r="G166" s="102">
        <v>0</v>
      </c>
      <c r="H166" s="102">
        <v>0</v>
      </c>
      <c r="I166" s="102">
        <v>0</v>
      </c>
      <c r="J166" s="102">
        <v>0</v>
      </c>
      <c r="K166" s="102">
        <v>0</v>
      </c>
      <c r="L166" s="102">
        <v>0</v>
      </c>
      <c r="M166" s="102">
        <v>0</v>
      </c>
      <c r="N166" s="102">
        <v>0</v>
      </c>
      <c r="O166" s="102">
        <v>0</v>
      </c>
      <c r="P166" s="102">
        <v>0</v>
      </c>
      <c r="Q166" s="102">
        <v>0</v>
      </c>
      <c r="R166" s="102">
        <v>0</v>
      </c>
      <c r="S166" s="102">
        <v>0</v>
      </c>
      <c r="T166" s="102">
        <v>0</v>
      </c>
      <c r="U166" s="102">
        <v>0</v>
      </c>
      <c r="V166" s="102">
        <v>0</v>
      </c>
      <c r="W166" s="102">
        <v>0</v>
      </c>
      <c r="X166" s="102">
        <v>0</v>
      </c>
      <c r="Y166" s="102">
        <v>0</v>
      </c>
      <c r="Z166" s="102">
        <v>0</v>
      </c>
      <c r="AA166" s="102">
        <v>0</v>
      </c>
      <c r="AB166" s="102">
        <v>0</v>
      </c>
      <c r="AC166" s="102">
        <v>0</v>
      </c>
      <c r="AD166" s="102">
        <v>0</v>
      </c>
      <c r="AE166" s="102">
        <v>0</v>
      </c>
      <c r="AF166" s="102">
        <v>0</v>
      </c>
      <c r="AG166" s="102">
        <f>AN166</f>
        <v>6.6557178044848911E-2</v>
      </c>
      <c r="AH166" s="102">
        <v>0</v>
      </c>
      <c r="AI166" s="102">
        <v>0</v>
      </c>
      <c r="AJ166" s="102">
        <v>0</v>
      </c>
      <c r="AK166" s="102">
        <v>0</v>
      </c>
      <c r="AL166" s="102">
        <v>0</v>
      </c>
      <c r="AM166" s="4"/>
      <c r="AN166" s="125">
        <f>-(解答3!$AZ35+解答3!$BA35)/解答3!$AU35</f>
        <v>6.6557178044848911E-2</v>
      </c>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row>
    <row r="167" spans="1:196" ht="24.75" customHeight="1">
      <c r="A167" s="16" t="s">
        <v>29</v>
      </c>
      <c r="B167" s="17" t="s">
        <v>80</v>
      </c>
      <c r="C167" s="2">
        <v>0</v>
      </c>
      <c r="D167" s="102">
        <v>0</v>
      </c>
      <c r="E167" s="102">
        <v>0</v>
      </c>
      <c r="F167" s="102">
        <v>0</v>
      </c>
      <c r="G167" s="102">
        <v>0</v>
      </c>
      <c r="H167" s="102">
        <v>0</v>
      </c>
      <c r="I167" s="102">
        <v>0</v>
      </c>
      <c r="J167" s="102">
        <v>0</v>
      </c>
      <c r="K167" s="102">
        <v>0</v>
      </c>
      <c r="L167" s="102">
        <v>0</v>
      </c>
      <c r="M167" s="102">
        <v>0</v>
      </c>
      <c r="N167" s="102">
        <v>0</v>
      </c>
      <c r="O167" s="102">
        <v>0</v>
      </c>
      <c r="P167" s="102">
        <v>0</v>
      </c>
      <c r="Q167" s="102">
        <v>0</v>
      </c>
      <c r="R167" s="102">
        <v>0</v>
      </c>
      <c r="S167" s="102">
        <v>0</v>
      </c>
      <c r="T167" s="102">
        <v>0</v>
      </c>
      <c r="U167" s="102">
        <v>0</v>
      </c>
      <c r="V167" s="102">
        <v>0</v>
      </c>
      <c r="W167" s="102">
        <v>0</v>
      </c>
      <c r="X167" s="102">
        <v>0</v>
      </c>
      <c r="Y167" s="102">
        <v>0</v>
      </c>
      <c r="Z167" s="102">
        <v>0</v>
      </c>
      <c r="AA167" s="102">
        <v>0</v>
      </c>
      <c r="AB167" s="102">
        <v>0</v>
      </c>
      <c r="AC167" s="102">
        <v>0</v>
      </c>
      <c r="AD167" s="102">
        <v>0</v>
      </c>
      <c r="AE167" s="102">
        <v>0</v>
      </c>
      <c r="AF167" s="102">
        <v>0</v>
      </c>
      <c r="AG167" s="102">
        <v>0</v>
      </c>
      <c r="AH167" s="102">
        <f>AN167</f>
        <v>0.31168421797113705</v>
      </c>
      <c r="AI167" s="102">
        <v>0</v>
      </c>
      <c r="AJ167" s="102">
        <v>0</v>
      </c>
      <c r="AK167" s="102">
        <v>0</v>
      </c>
      <c r="AL167" s="102">
        <v>0</v>
      </c>
      <c r="AM167" s="4"/>
      <c r="AN167" s="125">
        <f>-(解答3!$AZ36+解答3!$BA36)/解答3!$AU36</f>
        <v>0.31168421797113705</v>
      </c>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row>
    <row r="168" spans="1:196" ht="24.75" customHeight="1">
      <c r="A168" s="16" t="s">
        <v>30</v>
      </c>
      <c r="B168" s="17" t="s">
        <v>81</v>
      </c>
      <c r="C168" s="2">
        <v>0</v>
      </c>
      <c r="D168" s="102">
        <v>0</v>
      </c>
      <c r="E168" s="102">
        <v>0</v>
      </c>
      <c r="F168" s="102">
        <v>0</v>
      </c>
      <c r="G168" s="102">
        <v>0</v>
      </c>
      <c r="H168" s="102">
        <v>0</v>
      </c>
      <c r="I168" s="102">
        <v>0</v>
      </c>
      <c r="J168" s="102">
        <v>0</v>
      </c>
      <c r="K168" s="102">
        <v>0</v>
      </c>
      <c r="L168" s="102">
        <v>0</v>
      </c>
      <c r="M168" s="102">
        <v>0</v>
      </c>
      <c r="N168" s="102">
        <v>0</v>
      </c>
      <c r="O168" s="102">
        <v>0</v>
      </c>
      <c r="P168" s="102">
        <v>0</v>
      </c>
      <c r="Q168" s="102">
        <v>0</v>
      </c>
      <c r="R168" s="102">
        <v>0</v>
      </c>
      <c r="S168" s="102">
        <v>0</v>
      </c>
      <c r="T168" s="102">
        <v>0</v>
      </c>
      <c r="U168" s="102">
        <v>0</v>
      </c>
      <c r="V168" s="102">
        <v>0</v>
      </c>
      <c r="W168" s="102">
        <v>0</v>
      </c>
      <c r="X168" s="102">
        <v>0</v>
      </c>
      <c r="Y168" s="102">
        <v>0</v>
      </c>
      <c r="Z168" s="102">
        <v>0</v>
      </c>
      <c r="AA168" s="102">
        <v>0</v>
      </c>
      <c r="AB168" s="102">
        <v>0</v>
      </c>
      <c r="AC168" s="102">
        <v>0</v>
      </c>
      <c r="AD168" s="102">
        <v>0</v>
      </c>
      <c r="AE168" s="102">
        <v>0</v>
      </c>
      <c r="AF168" s="102">
        <v>0</v>
      </c>
      <c r="AG168" s="102">
        <v>0</v>
      </c>
      <c r="AH168" s="102">
        <v>0</v>
      </c>
      <c r="AI168" s="102">
        <f>AN168</f>
        <v>0.46743399813679831</v>
      </c>
      <c r="AJ168" s="102">
        <v>0</v>
      </c>
      <c r="AK168" s="102">
        <v>0</v>
      </c>
      <c r="AL168" s="102">
        <v>0</v>
      </c>
      <c r="AM168" s="4"/>
      <c r="AN168" s="125">
        <f>-(解答3!$AZ37+解答3!$BA37)/解答3!$AU37</f>
        <v>0.46743399813679831</v>
      </c>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row>
    <row r="169" spans="1:196" ht="24.75" customHeight="1">
      <c r="A169" s="16" t="s">
        <v>31</v>
      </c>
      <c r="B169" s="17" t="s">
        <v>82</v>
      </c>
      <c r="C169" s="2">
        <v>0</v>
      </c>
      <c r="D169" s="102">
        <v>0</v>
      </c>
      <c r="E169" s="102">
        <v>0</v>
      </c>
      <c r="F169" s="102">
        <v>0</v>
      </c>
      <c r="G169" s="102">
        <v>0</v>
      </c>
      <c r="H169" s="102">
        <v>0</v>
      </c>
      <c r="I169" s="102">
        <v>0</v>
      </c>
      <c r="J169" s="102">
        <v>0</v>
      </c>
      <c r="K169" s="102">
        <v>0</v>
      </c>
      <c r="L169" s="102">
        <v>0</v>
      </c>
      <c r="M169" s="102">
        <v>0</v>
      </c>
      <c r="N169" s="102">
        <v>0</v>
      </c>
      <c r="O169" s="102">
        <v>0</v>
      </c>
      <c r="P169" s="102">
        <v>0</v>
      </c>
      <c r="Q169" s="102">
        <v>0</v>
      </c>
      <c r="R169" s="102">
        <v>0</v>
      </c>
      <c r="S169" s="102">
        <v>0</v>
      </c>
      <c r="T169" s="102">
        <v>0</v>
      </c>
      <c r="U169" s="102">
        <v>0</v>
      </c>
      <c r="V169" s="102">
        <v>0</v>
      </c>
      <c r="W169" s="102">
        <v>0</v>
      </c>
      <c r="X169" s="102">
        <v>0</v>
      </c>
      <c r="Y169" s="102">
        <v>0</v>
      </c>
      <c r="Z169" s="102">
        <v>0</v>
      </c>
      <c r="AA169" s="102">
        <v>0</v>
      </c>
      <c r="AB169" s="102">
        <v>0</v>
      </c>
      <c r="AC169" s="102">
        <v>0</v>
      </c>
      <c r="AD169" s="102">
        <v>0</v>
      </c>
      <c r="AE169" s="102">
        <v>0</v>
      </c>
      <c r="AF169" s="102">
        <v>0</v>
      </c>
      <c r="AG169" s="102">
        <v>0</v>
      </c>
      <c r="AH169" s="102">
        <v>0</v>
      </c>
      <c r="AI169" s="102">
        <v>0</v>
      </c>
      <c r="AJ169" s="102">
        <f>AN169</f>
        <v>0.30909916354377742</v>
      </c>
      <c r="AK169" s="102">
        <v>0</v>
      </c>
      <c r="AL169" s="102">
        <v>0</v>
      </c>
      <c r="AM169" s="4"/>
      <c r="AN169" s="125">
        <f>-(解答3!$AZ38+解答3!$BA38)/解答3!$AU38</f>
        <v>0.30909916354377742</v>
      </c>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row>
    <row r="170" spans="1:196" ht="24.75" customHeight="1">
      <c r="A170" s="16" t="s">
        <v>32</v>
      </c>
      <c r="B170" s="17" t="s">
        <v>83</v>
      </c>
      <c r="C170" s="2">
        <v>0</v>
      </c>
      <c r="D170" s="102">
        <v>0</v>
      </c>
      <c r="E170" s="102">
        <v>0</v>
      </c>
      <c r="F170" s="102">
        <v>0</v>
      </c>
      <c r="G170" s="102">
        <v>0</v>
      </c>
      <c r="H170" s="102">
        <v>0</v>
      </c>
      <c r="I170" s="102">
        <v>0</v>
      </c>
      <c r="J170" s="102">
        <v>0</v>
      </c>
      <c r="K170" s="102">
        <v>0</v>
      </c>
      <c r="L170" s="102">
        <v>0</v>
      </c>
      <c r="M170" s="102">
        <v>0</v>
      </c>
      <c r="N170" s="102">
        <v>0</v>
      </c>
      <c r="O170" s="102">
        <v>0</v>
      </c>
      <c r="P170" s="102">
        <v>0</v>
      </c>
      <c r="Q170" s="102">
        <v>0</v>
      </c>
      <c r="R170" s="102">
        <v>0</v>
      </c>
      <c r="S170" s="102">
        <v>0</v>
      </c>
      <c r="T170" s="102">
        <v>0</v>
      </c>
      <c r="U170" s="102">
        <v>0</v>
      </c>
      <c r="V170" s="102">
        <v>0</v>
      </c>
      <c r="W170" s="102">
        <v>0</v>
      </c>
      <c r="X170" s="102">
        <v>0</v>
      </c>
      <c r="Y170" s="102">
        <v>0</v>
      </c>
      <c r="Z170" s="102">
        <v>0</v>
      </c>
      <c r="AA170" s="102">
        <v>0</v>
      </c>
      <c r="AB170" s="102">
        <v>0</v>
      </c>
      <c r="AC170" s="102">
        <v>0</v>
      </c>
      <c r="AD170" s="102">
        <v>0</v>
      </c>
      <c r="AE170" s="102">
        <v>0</v>
      </c>
      <c r="AF170" s="102">
        <v>0</v>
      </c>
      <c r="AG170" s="102">
        <v>0</v>
      </c>
      <c r="AH170" s="102">
        <v>0</v>
      </c>
      <c r="AI170" s="102">
        <v>0</v>
      </c>
      <c r="AJ170" s="102">
        <v>0</v>
      </c>
      <c r="AK170" s="102">
        <f>AN170</f>
        <v>0</v>
      </c>
      <c r="AL170" s="102">
        <v>0</v>
      </c>
      <c r="AM170" s="4"/>
      <c r="AN170" s="125">
        <f>-(解答3!$AZ39+解答3!$BA39)/解答3!$AU39</f>
        <v>0</v>
      </c>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row>
    <row r="171" spans="1:196" ht="24.75" customHeight="1">
      <c r="A171" s="23" t="s">
        <v>33</v>
      </c>
      <c r="B171" s="24" t="s">
        <v>84</v>
      </c>
      <c r="C171" s="2">
        <v>0</v>
      </c>
      <c r="D171" s="102">
        <v>0</v>
      </c>
      <c r="E171" s="102">
        <v>0</v>
      </c>
      <c r="F171" s="102">
        <v>0</v>
      </c>
      <c r="G171" s="102">
        <v>0</v>
      </c>
      <c r="H171" s="102">
        <v>0</v>
      </c>
      <c r="I171" s="102">
        <v>0</v>
      </c>
      <c r="J171" s="102">
        <v>0</v>
      </c>
      <c r="K171" s="102">
        <v>0</v>
      </c>
      <c r="L171" s="102">
        <v>0</v>
      </c>
      <c r="M171" s="102">
        <v>0</v>
      </c>
      <c r="N171" s="102">
        <v>0</v>
      </c>
      <c r="O171" s="102">
        <v>0</v>
      </c>
      <c r="P171" s="102">
        <v>0</v>
      </c>
      <c r="Q171" s="102">
        <v>0</v>
      </c>
      <c r="R171" s="102">
        <v>0</v>
      </c>
      <c r="S171" s="102">
        <v>0</v>
      </c>
      <c r="T171" s="102">
        <v>0</v>
      </c>
      <c r="U171" s="102">
        <v>0</v>
      </c>
      <c r="V171" s="102">
        <v>0</v>
      </c>
      <c r="W171" s="102">
        <v>0</v>
      </c>
      <c r="X171" s="102">
        <v>0</v>
      </c>
      <c r="Y171" s="102">
        <v>0</v>
      </c>
      <c r="Z171" s="102">
        <v>0</v>
      </c>
      <c r="AA171" s="102">
        <v>0</v>
      </c>
      <c r="AB171" s="102">
        <v>0</v>
      </c>
      <c r="AC171" s="102">
        <v>0</v>
      </c>
      <c r="AD171" s="102">
        <v>0</v>
      </c>
      <c r="AE171" s="102">
        <v>0</v>
      </c>
      <c r="AF171" s="102">
        <v>0</v>
      </c>
      <c r="AG171" s="102">
        <v>0</v>
      </c>
      <c r="AH171" s="102">
        <v>0</v>
      </c>
      <c r="AI171" s="102">
        <v>0</v>
      </c>
      <c r="AJ171" s="102">
        <v>0</v>
      </c>
      <c r="AK171" s="102">
        <v>0</v>
      </c>
      <c r="AL171" s="102">
        <f>AN171</f>
        <v>0.15731672880433026</v>
      </c>
      <c r="AM171" s="4"/>
      <c r="AN171" s="125">
        <f>-(解答3!$AZ40+解答3!$BA40)/解答3!$AU40</f>
        <v>0.15731672880433026</v>
      </c>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row>
    <row r="172" spans="1:196">
      <c r="C172" s="4"/>
      <c r="D172" s="114"/>
      <c r="E172" s="11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row>
    <row r="173" spans="1:196" ht="21" customHeight="1">
      <c r="A173" s="6"/>
      <c r="B173" s="7"/>
      <c r="C173" s="8"/>
      <c r="D173" s="105"/>
      <c r="E173" s="105"/>
      <c r="F173" s="8" t="s">
        <v>1</v>
      </c>
      <c r="G173" s="8" t="s">
        <v>2</v>
      </c>
      <c r="H173" s="8" t="s">
        <v>3</v>
      </c>
      <c r="I173" s="8" t="s">
        <v>4</v>
      </c>
      <c r="J173" s="8" t="s">
        <v>5</v>
      </c>
      <c r="K173" s="8" t="s">
        <v>6</v>
      </c>
      <c r="L173" s="8" t="s">
        <v>7</v>
      </c>
      <c r="M173" s="8" t="s">
        <v>8</v>
      </c>
      <c r="N173" s="8" t="s">
        <v>9</v>
      </c>
      <c r="O173" s="8" t="s">
        <v>10</v>
      </c>
      <c r="P173" s="8" t="s">
        <v>11</v>
      </c>
      <c r="Q173" s="8" t="s">
        <v>12</v>
      </c>
      <c r="R173" s="8" t="s">
        <v>13</v>
      </c>
      <c r="S173" s="8" t="s">
        <v>14</v>
      </c>
      <c r="T173" s="8" t="s">
        <v>15</v>
      </c>
      <c r="U173" s="8" t="s">
        <v>16</v>
      </c>
      <c r="V173" s="8" t="s">
        <v>17</v>
      </c>
      <c r="W173" s="8" t="s">
        <v>18</v>
      </c>
      <c r="X173" s="8" t="s">
        <v>19</v>
      </c>
      <c r="Y173" s="8" t="s">
        <v>20</v>
      </c>
      <c r="Z173" s="8" t="s">
        <v>21</v>
      </c>
      <c r="AA173" s="8" t="s">
        <v>22</v>
      </c>
      <c r="AB173" s="8" t="s">
        <v>23</v>
      </c>
      <c r="AC173" s="8" t="s">
        <v>24</v>
      </c>
      <c r="AD173" s="8" t="s">
        <v>25</v>
      </c>
      <c r="AE173" s="8" t="s">
        <v>26</v>
      </c>
      <c r="AF173" s="8" t="s">
        <v>27</v>
      </c>
      <c r="AG173" s="8" t="s">
        <v>28</v>
      </c>
      <c r="AH173" s="8" t="s">
        <v>29</v>
      </c>
      <c r="AI173" s="8" t="s">
        <v>30</v>
      </c>
      <c r="AJ173" s="8" t="s">
        <v>31</v>
      </c>
      <c r="AK173" s="8" t="s">
        <v>32</v>
      </c>
      <c r="AL173" s="9" t="s">
        <v>33</v>
      </c>
    </row>
    <row r="174" spans="1:196" s="15" customFormat="1" ht="44.25" customHeight="1">
      <c r="A174" s="10"/>
      <c r="B174" s="129" t="s">
        <v>190</v>
      </c>
      <c r="C174" s="12" t="s">
        <v>50</v>
      </c>
      <c r="D174" s="106" t="s">
        <v>180</v>
      </c>
      <c r="E174" s="106" t="s">
        <v>179</v>
      </c>
      <c r="F174" s="12" t="s">
        <v>52</v>
      </c>
      <c r="G174" s="12" t="s">
        <v>53</v>
      </c>
      <c r="H174" s="12" t="s">
        <v>54</v>
      </c>
      <c r="I174" s="12" t="s">
        <v>55</v>
      </c>
      <c r="J174" s="12" t="s">
        <v>56</v>
      </c>
      <c r="K174" s="12" t="s">
        <v>57</v>
      </c>
      <c r="L174" s="12" t="s">
        <v>58</v>
      </c>
      <c r="M174" s="12" t="s">
        <v>59</v>
      </c>
      <c r="N174" s="12" t="s">
        <v>60</v>
      </c>
      <c r="O174" s="12" t="s">
        <v>61</v>
      </c>
      <c r="P174" s="12" t="s">
        <v>62</v>
      </c>
      <c r="Q174" s="12" t="s">
        <v>63</v>
      </c>
      <c r="R174" s="12" t="s">
        <v>64</v>
      </c>
      <c r="S174" s="12" t="s">
        <v>65</v>
      </c>
      <c r="T174" s="12" t="s">
        <v>66</v>
      </c>
      <c r="U174" s="12" t="s">
        <v>67</v>
      </c>
      <c r="V174" s="12" t="s">
        <v>68</v>
      </c>
      <c r="W174" s="12" t="s">
        <v>69</v>
      </c>
      <c r="X174" s="12" t="s">
        <v>70</v>
      </c>
      <c r="Y174" s="12" t="s">
        <v>71</v>
      </c>
      <c r="Z174" s="12" t="s">
        <v>72</v>
      </c>
      <c r="AA174" s="12" t="s">
        <v>73</v>
      </c>
      <c r="AB174" s="12" t="s">
        <v>74</v>
      </c>
      <c r="AC174" s="12" t="s">
        <v>75</v>
      </c>
      <c r="AD174" s="12" t="s">
        <v>76</v>
      </c>
      <c r="AE174" s="12" t="s">
        <v>77</v>
      </c>
      <c r="AF174" s="12" t="s">
        <v>78</v>
      </c>
      <c r="AG174" s="12" t="s">
        <v>79</v>
      </c>
      <c r="AH174" s="12" t="s">
        <v>80</v>
      </c>
      <c r="AI174" s="12" t="s">
        <v>81</v>
      </c>
      <c r="AJ174" s="12" t="s">
        <v>82</v>
      </c>
      <c r="AK174" s="12" t="s">
        <v>83</v>
      </c>
      <c r="AL174" s="11" t="s">
        <v>84</v>
      </c>
    </row>
    <row r="175" spans="1:196" ht="24.75" customHeight="1">
      <c r="A175" s="16"/>
      <c r="B175" s="17" t="s">
        <v>89</v>
      </c>
      <c r="C175" s="102">
        <f t="array" ref="C175:AL210">C97:AL132-C136:AL171</f>
        <v>0.10217861781620874</v>
      </c>
      <c r="D175" s="102">
        <v>0</v>
      </c>
      <c r="E175" s="102">
        <v>0</v>
      </c>
      <c r="F175" s="102">
        <v>0</v>
      </c>
      <c r="G175" s="102">
        <v>0</v>
      </c>
      <c r="H175" s="102">
        <v>0</v>
      </c>
      <c r="I175" s="102">
        <v>0</v>
      </c>
      <c r="J175" s="102">
        <v>0</v>
      </c>
      <c r="K175" s="102">
        <v>0</v>
      </c>
      <c r="L175" s="102">
        <v>0</v>
      </c>
      <c r="M175" s="102">
        <v>0</v>
      </c>
      <c r="N175" s="102">
        <v>0</v>
      </c>
      <c r="O175" s="102">
        <v>0</v>
      </c>
      <c r="P175" s="102">
        <v>0</v>
      </c>
      <c r="Q175" s="102">
        <v>0</v>
      </c>
      <c r="R175" s="102">
        <v>0</v>
      </c>
      <c r="S175" s="102">
        <v>0</v>
      </c>
      <c r="T175" s="102">
        <v>0</v>
      </c>
      <c r="U175" s="102">
        <v>0</v>
      </c>
      <c r="V175" s="102">
        <v>0</v>
      </c>
      <c r="W175" s="102">
        <v>0</v>
      </c>
      <c r="X175" s="102">
        <v>0</v>
      </c>
      <c r="Y175" s="102">
        <v>0</v>
      </c>
      <c r="Z175" s="102">
        <v>0</v>
      </c>
      <c r="AA175" s="102">
        <v>0</v>
      </c>
      <c r="AB175" s="102">
        <v>0</v>
      </c>
      <c r="AC175" s="102">
        <v>0</v>
      </c>
      <c r="AD175" s="102">
        <v>0</v>
      </c>
      <c r="AE175" s="102">
        <v>0</v>
      </c>
      <c r="AF175" s="102">
        <v>0</v>
      </c>
      <c r="AG175" s="102">
        <v>0</v>
      </c>
      <c r="AH175" s="102">
        <v>0</v>
      </c>
      <c r="AI175" s="102">
        <v>0</v>
      </c>
      <c r="AJ175" s="102">
        <v>0</v>
      </c>
      <c r="AK175" s="102">
        <v>0</v>
      </c>
      <c r="AL175" s="102">
        <v>0</v>
      </c>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row>
    <row r="176" spans="1:196" s="104" customFormat="1" ht="24.75" customHeight="1">
      <c r="A176" s="115"/>
      <c r="B176" s="116" t="s">
        <v>181</v>
      </c>
      <c r="C176" s="102">
        <v>0</v>
      </c>
      <c r="D176" s="102">
        <v>4.3101114270150065E-2</v>
      </c>
      <c r="E176" s="102">
        <v>0</v>
      </c>
      <c r="F176" s="102">
        <v>0</v>
      </c>
      <c r="G176" s="102">
        <v>0</v>
      </c>
      <c r="H176" s="102">
        <v>0</v>
      </c>
      <c r="I176" s="102">
        <v>0</v>
      </c>
      <c r="J176" s="102">
        <v>0</v>
      </c>
      <c r="K176" s="102">
        <v>0</v>
      </c>
      <c r="L176" s="102">
        <v>0</v>
      </c>
      <c r="M176" s="102">
        <v>0</v>
      </c>
      <c r="N176" s="102">
        <v>0</v>
      </c>
      <c r="O176" s="102">
        <v>0</v>
      </c>
      <c r="P176" s="102">
        <v>0</v>
      </c>
      <c r="Q176" s="102">
        <v>0</v>
      </c>
      <c r="R176" s="102">
        <v>0</v>
      </c>
      <c r="S176" s="102">
        <v>0</v>
      </c>
      <c r="T176" s="102">
        <v>0</v>
      </c>
      <c r="U176" s="102">
        <v>0</v>
      </c>
      <c r="V176" s="102">
        <v>0</v>
      </c>
      <c r="W176" s="102">
        <v>0</v>
      </c>
      <c r="X176" s="102">
        <v>0</v>
      </c>
      <c r="Y176" s="102">
        <v>0</v>
      </c>
      <c r="Z176" s="102">
        <v>0</v>
      </c>
      <c r="AA176" s="102">
        <v>0</v>
      </c>
      <c r="AB176" s="102">
        <v>0</v>
      </c>
      <c r="AC176" s="102">
        <v>0</v>
      </c>
      <c r="AD176" s="102">
        <v>0</v>
      </c>
      <c r="AE176" s="102">
        <v>0</v>
      </c>
      <c r="AF176" s="102">
        <v>0</v>
      </c>
      <c r="AG176" s="102">
        <v>0</v>
      </c>
      <c r="AH176" s="102">
        <v>0</v>
      </c>
      <c r="AI176" s="102">
        <v>0</v>
      </c>
      <c r="AJ176" s="102">
        <v>0</v>
      </c>
      <c r="AK176" s="102">
        <v>0</v>
      </c>
      <c r="AL176" s="102">
        <v>0</v>
      </c>
      <c r="AM176" s="114"/>
      <c r="AN176" s="114"/>
      <c r="AO176" s="114"/>
      <c r="AP176" s="114"/>
      <c r="AQ176" s="114"/>
      <c r="AR176" s="114"/>
      <c r="AS176" s="114"/>
      <c r="AT176" s="114"/>
      <c r="AU176" s="114"/>
      <c r="AV176" s="114"/>
      <c r="AW176" s="114"/>
      <c r="AX176" s="114"/>
      <c r="AY176" s="114"/>
      <c r="AZ176" s="114"/>
      <c r="BA176" s="114"/>
      <c r="BB176" s="114"/>
      <c r="BC176" s="114"/>
      <c r="BD176" s="114"/>
      <c r="BE176" s="114"/>
      <c r="BF176" s="114"/>
      <c r="BG176" s="114"/>
      <c r="BH176" s="114"/>
      <c r="BI176" s="114"/>
      <c r="BJ176" s="114"/>
      <c r="BK176" s="114"/>
      <c r="BL176" s="114"/>
      <c r="BM176" s="114"/>
      <c r="BN176" s="114"/>
      <c r="BO176" s="114"/>
      <c r="BP176" s="114"/>
      <c r="BQ176" s="114"/>
      <c r="BR176" s="114"/>
      <c r="BS176" s="114"/>
      <c r="BT176" s="114"/>
      <c r="BU176" s="114"/>
      <c r="BV176" s="114"/>
      <c r="BW176" s="114"/>
      <c r="BX176" s="114"/>
      <c r="BY176" s="114"/>
      <c r="BZ176" s="114"/>
      <c r="CA176" s="114"/>
      <c r="CB176" s="114"/>
      <c r="CC176" s="114"/>
      <c r="CD176" s="114"/>
      <c r="CE176" s="114"/>
      <c r="CF176" s="114"/>
      <c r="CG176" s="114"/>
      <c r="CH176" s="114"/>
      <c r="CI176" s="114"/>
      <c r="CJ176" s="114"/>
      <c r="CK176" s="114"/>
      <c r="CL176" s="114"/>
      <c r="CM176" s="114"/>
      <c r="CN176" s="114"/>
      <c r="CO176" s="114"/>
      <c r="CP176" s="114"/>
      <c r="CQ176" s="114"/>
      <c r="CR176" s="114"/>
      <c r="CS176" s="114"/>
      <c r="CT176" s="114"/>
      <c r="CU176" s="114"/>
      <c r="CV176" s="114"/>
      <c r="CW176" s="114"/>
      <c r="CX176" s="114"/>
      <c r="CY176" s="114"/>
      <c r="CZ176" s="114"/>
      <c r="DA176" s="114"/>
      <c r="DB176" s="114"/>
      <c r="DC176" s="114"/>
      <c r="DD176" s="114"/>
      <c r="DE176" s="114"/>
      <c r="DF176" s="114"/>
      <c r="DG176" s="114"/>
      <c r="DH176" s="114"/>
      <c r="DI176" s="114"/>
      <c r="DJ176" s="114"/>
      <c r="DK176" s="114"/>
      <c r="DL176" s="114"/>
      <c r="DM176" s="114"/>
      <c r="DN176" s="114"/>
      <c r="DO176" s="114"/>
      <c r="DP176" s="114"/>
      <c r="DQ176" s="114"/>
      <c r="DR176" s="114"/>
      <c r="DS176" s="114"/>
      <c r="DT176" s="114"/>
      <c r="DU176" s="114"/>
      <c r="DV176" s="114"/>
      <c r="DW176" s="114"/>
      <c r="DX176" s="114"/>
      <c r="DY176" s="114"/>
      <c r="DZ176" s="114"/>
      <c r="EA176" s="114"/>
      <c r="EB176" s="114"/>
      <c r="EC176" s="114"/>
      <c r="ED176" s="114"/>
    </row>
    <row r="177" spans="1:134" s="104" customFormat="1" ht="24.75" customHeight="1">
      <c r="A177" s="115"/>
      <c r="B177" s="116" t="s">
        <v>182</v>
      </c>
      <c r="C177" s="102">
        <v>0</v>
      </c>
      <c r="D177" s="102">
        <v>0</v>
      </c>
      <c r="E177" s="102">
        <v>1</v>
      </c>
      <c r="F177" s="102">
        <v>0</v>
      </c>
      <c r="G177" s="102">
        <v>0</v>
      </c>
      <c r="H177" s="102">
        <v>0</v>
      </c>
      <c r="I177" s="102">
        <v>0</v>
      </c>
      <c r="J177" s="102">
        <v>0</v>
      </c>
      <c r="K177" s="102">
        <v>0</v>
      </c>
      <c r="L177" s="102">
        <v>0</v>
      </c>
      <c r="M177" s="102">
        <v>0</v>
      </c>
      <c r="N177" s="102">
        <v>0</v>
      </c>
      <c r="O177" s="102">
        <v>0</v>
      </c>
      <c r="P177" s="102">
        <v>0</v>
      </c>
      <c r="Q177" s="102">
        <v>0</v>
      </c>
      <c r="R177" s="102">
        <v>0</v>
      </c>
      <c r="S177" s="102">
        <v>0</v>
      </c>
      <c r="T177" s="102">
        <v>0</v>
      </c>
      <c r="U177" s="102">
        <v>0</v>
      </c>
      <c r="V177" s="102">
        <v>0</v>
      </c>
      <c r="W177" s="102">
        <v>0</v>
      </c>
      <c r="X177" s="102">
        <v>0</v>
      </c>
      <c r="Y177" s="102">
        <v>0</v>
      </c>
      <c r="Z177" s="102">
        <v>0</v>
      </c>
      <c r="AA177" s="102">
        <v>0</v>
      </c>
      <c r="AB177" s="102">
        <v>0</v>
      </c>
      <c r="AC177" s="102">
        <v>0</v>
      </c>
      <c r="AD177" s="102">
        <v>0</v>
      </c>
      <c r="AE177" s="102">
        <v>0</v>
      </c>
      <c r="AF177" s="102">
        <v>0</v>
      </c>
      <c r="AG177" s="102">
        <v>0</v>
      </c>
      <c r="AH177" s="102">
        <v>0</v>
      </c>
      <c r="AI177" s="102">
        <v>0</v>
      </c>
      <c r="AJ177" s="102">
        <v>0</v>
      </c>
      <c r="AK177" s="102">
        <v>0</v>
      </c>
      <c r="AL177" s="102">
        <v>0</v>
      </c>
      <c r="AM177" s="114"/>
      <c r="AN177" s="114"/>
      <c r="AO177" s="114"/>
      <c r="AP177" s="114"/>
      <c r="AQ177" s="114"/>
      <c r="AR177" s="114"/>
      <c r="AS177" s="114"/>
      <c r="AT177" s="114"/>
      <c r="AU177" s="114"/>
      <c r="AV177" s="114"/>
      <c r="AW177" s="114"/>
      <c r="AX177" s="114"/>
      <c r="AY177" s="114"/>
      <c r="AZ177" s="114"/>
      <c r="BA177" s="114"/>
      <c r="BB177" s="114"/>
      <c r="BC177" s="114"/>
      <c r="BD177" s="114"/>
      <c r="BE177" s="114"/>
      <c r="BF177" s="114"/>
      <c r="BG177" s="114"/>
      <c r="BH177" s="114"/>
      <c r="BI177" s="114"/>
      <c r="BJ177" s="114"/>
      <c r="BK177" s="114"/>
      <c r="BL177" s="114"/>
      <c r="BM177" s="114"/>
      <c r="BN177" s="114"/>
      <c r="BO177" s="114"/>
      <c r="BP177" s="114"/>
      <c r="BQ177" s="114"/>
      <c r="BR177" s="114"/>
      <c r="BS177" s="114"/>
      <c r="BT177" s="114"/>
      <c r="BU177" s="114"/>
      <c r="BV177" s="114"/>
      <c r="BW177" s="114"/>
      <c r="BX177" s="114"/>
      <c r="BY177" s="114"/>
      <c r="BZ177" s="114"/>
      <c r="CA177" s="114"/>
      <c r="CB177" s="114"/>
      <c r="CC177" s="114"/>
      <c r="CD177" s="114"/>
      <c r="CE177" s="114"/>
      <c r="CF177" s="114"/>
      <c r="CG177" s="114"/>
      <c r="CH177" s="114"/>
      <c r="CI177" s="114"/>
      <c r="CJ177" s="114"/>
      <c r="CK177" s="114"/>
      <c r="CL177" s="114"/>
      <c r="CM177" s="114"/>
      <c r="CN177" s="114"/>
      <c r="CO177" s="114"/>
      <c r="CP177" s="114"/>
      <c r="CQ177" s="114"/>
      <c r="CR177" s="114"/>
      <c r="CS177" s="114"/>
      <c r="CT177" s="114"/>
      <c r="CU177" s="114"/>
      <c r="CV177" s="114"/>
      <c r="CW177" s="114"/>
      <c r="CX177" s="114"/>
      <c r="CY177" s="114"/>
      <c r="CZ177" s="114"/>
      <c r="DA177" s="114"/>
      <c r="DB177" s="114"/>
      <c r="DC177" s="114"/>
      <c r="DD177" s="114"/>
      <c r="DE177" s="114"/>
      <c r="DF177" s="114"/>
      <c r="DG177" s="114"/>
      <c r="DH177" s="114"/>
      <c r="DI177" s="114"/>
      <c r="DJ177" s="114"/>
      <c r="DK177" s="114"/>
      <c r="DL177" s="114"/>
      <c r="DM177" s="114"/>
      <c r="DN177" s="114"/>
      <c r="DO177" s="114"/>
      <c r="DP177" s="114"/>
      <c r="DQ177" s="114"/>
      <c r="DR177" s="114"/>
      <c r="DS177" s="114"/>
      <c r="DT177" s="114"/>
      <c r="DU177" s="114"/>
      <c r="DV177" s="114"/>
      <c r="DW177" s="114"/>
      <c r="DX177" s="114"/>
      <c r="DY177" s="114"/>
      <c r="DZ177" s="114"/>
      <c r="EA177" s="114"/>
      <c r="EB177" s="114"/>
      <c r="EC177" s="114"/>
      <c r="ED177" s="114"/>
    </row>
    <row r="178" spans="1:134" ht="24.75" customHeight="1">
      <c r="A178" s="16" t="s">
        <v>1</v>
      </c>
      <c r="B178" s="17" t="s">
        <v>52</v>
      </c>
      <c r="C178" s="102">
        <v>0</v>
      </c>
      <c r="D178" s="102">
        <v>0</v>
      </c>
      <c r="E178" s="102">
        <v>0</v>
      </c>
      <c r="F178" s="102">
        <v>3.2070695516358549E-3</v>
      </c>
      <c r="G178" s="102">
        <v>0</v>
      </c>
      <c r="H178" s="102">
        <v>0</v>
      </c>
      <c r="I178" s="102">
        <v>0</v>
      </c>
      <c r="J178" s="102">
        <v>0</v>
      </c>
      <c r="K178" s="102">
        <v>0</v>
      </c>
      <c r="L178" s="102">
        <v>0</v>
      </c>
      <c r="M178" s="102">
        <v>0</v>
      </c>
      <c r="N178" s="102">
        <v>0</v>
      </c>
      <c r="O178" s="102">
        <v>0</v>
      </c>
      <c r="P178" s="102">
        <v>0</v>
      </c>
      <c r="Q178" s="102">
        <v>0</v>
      </c>
      <c r="R178" s="102">
        <v>0</v>
      </c>
      <c r="S178" s="102">
        <v>0</v>
      </c>
      <c r="T178" s="102">
        <v>0</v>
      </c>
      <c r="U178" s="102">
        <v>0</v>
      </c>
      <c r="V178" s="102">
        <v>0</v>
      </c>
      <c r="W178" s="102">
        <v>0</v>
      </c>
      <c r="X178" s="102">
        <v>0</v>
      </c>
      <c r="Y178" s="102">
        <v>0</v>
      </c>
      <c r="Z178" s="102">
        <v>0</v>
      </c>
      <c r="AA178" s="102">
        <v>0</v>
      </c>
      <c r="AB178" s="102">
        <v>0</v>
      </c>
      <c r="AC178" s="102">
        <v>0</v>
      </c>
      <c r="AD178" s="102">
        <v>0</v>
      </c>
      <c r="AE178" s="102">
        <v>0</v>
      </c>
      <c r="AF178" s="102">
        <v>0</v>
      </c>
      <c r="AG178" s="102">
        <v>0</v>
      </c>
      <c r="AH178" s="102">
        <v>0</v>
      </c>
      <c r="AI178" s="102">
        <v>0</v>
      </c>
      <c r="AJ178" s="102">
        <v>0</v>
      </c>
      <c r="AK178" s="102">
        <v>0</v>
      </c>
      <c r="AL178" s="102">
        <v>0</v>
      </c>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row>
    <row r="179" spans="1:134" ht="24.75" customHeight="1">
      <c r="A179" s="16" t="s">
        <v>2</v>
      </c>
      <c r="B179" s="17" t="s">
        <v>53</v>
      </c>
      <c r="C179" s="102">
        <v>0</v>
      </c>
      <c r="D179" s="102">
        <v>0</v>
      </c>
      <c r="E179" s="102">
        <v>0</v>
      </c>
      <c r="F179" s="102">
        <v>0</v>
      </c>
      <c r="G179" s="102">
        <v>0.31595387617598047</v>
      </c>
      <c r="H179" s="102">
        <v>0</v>
      </c>
      <c r="I179" s="102">
        <v>0</v>
      </c>
      <c r="J179" s="102">
        <v>0</v>
      </c>
      <c r="K179" s="102">
        <v>0</v>
      </c>
      <c r="L179" s="102">
        <v>0</v>
      </c>
      <c r="M179" s="102">
        <v>0</v>
      </c>
      <c r="N179" s="102">
        <v>0</v>
      </c>
      <c r="O179" s="102">
        <v>0</v>
      </c>
      <c r="P179" s="102">
        <v>0</v>
      </c>
      <c r="Q179" s="102">
        <v>0</v>
      </c>
      <c r="R179" s="102">
        <v>0</v>
      </c>
      <c r="S179" s="102">
        <v>0</v>
      </c>
      <c r="T179" s="102">
        <v>0</v>
      </c>
      <c r="U179" s="102">
        <v>0</v>
      </c>
      <c r="V179" s="102">
        <v>0</v>
      </c>
      <c r="W179" s="102">
        <v>0</v>
      </c>
      <c r="X179" s="102">
        <v>0</v>
      </c>
      <c r="Y179" s="102">
        <v>0</v>
      </c>
      <c r="Z179" s="102">
        <v>0</v>
      </c>
      <c r="AA179" s="102">
        <v>0</v>
      </c>
      <c r="AB179" s="102">
        <v>0</v>
      </c>
      <c r="AC179" s="102">
        <v>0</v>
      </c>
      <c r="AD179" s="102">
        <v>0</v>
      </c>
      <c r="AE179" s="102">
        <v>0</v>
      </c>
      <c r="AF179" s="102">
        <v>0</v>
      </c>
      <c r="AG179" s="102">
        <v>0</v>
      </c>
      <c r="AH179" s="102">
        <v>0</v>
      </c>
      <c r="AI179" s="102">
        <v>0</v>
      </c>
      <c r="AJ179" s="102">
        <v>0</v>
      </c>
      <c r="AK179" s="102">
        <v>0</v>
      </c>
      <c r="AL179" s="102">
        <v>0</v>
      </c>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row>
    <row r="180" spans="1:134" ht="24.75" customHeight="1">
      <c r="A180" s="16" t="s">
        <v>3</v>
      </c>
      <c r="B180" s="17" t="s">
        <v>54</v>
      </c>
      <c r="C180" s="102">
        <v>0</v>
      </c>
      <c r="D180" s="102">
        <v>0</v>
      </c>
      <c r="E180" s="102">
        <v>0</v>
      </c>
      <c r="F180" s="102">
        <v>0</v>
      </c>
      <c r="G180" s="102">
        <v>0</v>
      </c>
      <c r="H180" s="102">
        <v>1.7695555659701823E-2</v>
      </c>
      <c r="I180" s="102">
        <v>0</v>
      </c>
      <c r="J180" s="102">
        <v>0</v>
      </c>
      <c r="K180" s="102">
        <v>0</v>
      </c>
      <c r="L180" s="102">
        <v>0</v>
      </c>
      <c r="M180" s="102">
        <v>0</v>
      </c>
      <c r="N180" s="102">
        <v>0</v>
      </c>
      <c r="O180" s="102">
        <v>0</v>
      </c>
      <c r="P180" s="102">
        <v>0</v>
      </c>
      <c r="Q180" s="102">
        <v>0</v>
      </c>
      <c r="R180" s="102">
        <v>0</v>
      </c>
      <c r="S180" s="102">
        <v>0</v>
      </c>
      <c r="T180" s="102">
        <v>0</v>
      </c>
      <c r="U180" s="102">
        <v>0</v>
      </c>
      <c r="V180" s="102">
        <v>0</v>
      </c>
      <c r="W180" s="102">
        <v>0</v>
      </c>
      <c r="X180" s="102">
        <v>0</v>
      </c>
      <c r="Y180" s="102">
        <v>0</v>
      </c>
      <c r="Z180" s="102">
        <v>0</v>
      </c>
      <c r="AA180" s="102">
        <v>0</v>
      </c>
      <c r="AB180" s="102">
        <v>0</v>
      </c>
      <c r="AC180" s="102">
        <v>0</v>
      </c>
      <c r="AD180" s="102">
        <v>0</v>
      </c>
      <c r="AE180" s="102">
        <v>0</v>
      </c>
      <c r="AF180" s="102">
        <v>0</v>
      </c>
      <c r="AG180" s="102">
        <v>0</v>
      </c>
      <c r="AH180" s="102">
        <v>0</v>
      </c>
      <c r="AI180" s="102">
        <v>0</v>
      </c>
      <c r="AJ180" s="102">
        <v>0</v>
      </c>
      <c r="AK180" s="102">
        <v>0</v>
      </c>
      <c r="AL180" s="102">
        <v>0</v>
      </c>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row>
    <row r="181" spans="1:134" ht="24.75" customHeight="1">
      <c r="A181" s="16" t="s">
        <v>4</v>
      </c>
      <c r="B181" s="17" t="s">
        <v>55</v>
      </c>
      <c r="C181" s="102">
        <v>0</v>
      </c>
      <c r="D181" s="102">
        <v>0</v>
      </c>
      <c r="E181" s="102">
        <v>0</v>
      </c>
      <c r="F181" s="102">
        <v>0</v>
      </c>
      <c r="G181" s="102">
        <v>0</v>
      </c>
      <c r="H181" s="102">
        <v>0</v>
      </c>
      <c r="I181" s="102">
        <v>0.19372594953701172</v>
      </c>
      <c r="J181" s="102">
        <v>0</v>
      </c>
      <c r="K181" s="102">
        <v>0</v>
      </c>
      <c r="L181" s="102">
        <v>0</v>
      </c>
      <c r="M181" s="102">
        <v>0</v>
      </c>
      <c r="N181" s="102">
        <v>0</v>
      </c>
      <c r="O181" s="102">
        <v>0</v>
      </c>
      <c r="P181" s="102">
        <v>0</v>
      </c>
      <c r="Q181" s="102">
        <v>0</v>
      </c>
      <c r="R181" s="102">
        <v>0</v>
      </c>
      <c r="S181" s="102">
        <v>0</v>
      </c>
      <c r="T181" s="102">
        <v>0</v>
      </c>
      <c r="U181" s="102">
        <v>0</v>
      </c>
      <c r="V181" s="102">
        <v>0</v>
      </c>
      <c r="W181" s="102">
        <v>0</v>
      </c>
      <c r="X181" s="102">
        <v>0</v>
      </c>
      <c r="Y181" s="102">
        <v>0</v>
      </c>
      <c r="Z181" s="102">
        <v>0</v>
      </c>
      <c r="AA181" s="102">
        <v>0</v>
      </c>
      <c r="AB181" s="102">
        <v>0</v>
      </c>
      <c r="AC181" s="102">
        <v>0</v>
      </c>
      <c r="AD181" s="102">
        <v>0</v>
      </c>
      <c r="AE181" s="102">
        <v>0</v>
      </c>
      <c r="AF181" s="102">
        <v>0</v>
      </c>
      <c r="AG181" s="102">
        <v>0</v>
      </c>
      <c r="AH181" s="102">
        <v>0</v>
      </c>
      <c r="AI181" s="102">
        <v>0</v>
      </c>
      <c r="AJ181" s="102">
        <v>0</v>
      </c>
      <c r="AK181" s="102">
        <v>0</v>
      </c>
      <c r="AL181" s="102">
        <v>0</v>
      </c>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row>
    <row r="182" spans="1:134" ht="24.75" customHeight="1">
      <c r="A182" s="16" t="s">
        <v>5</v>
      </c>
      <c r="B182" s="17" t="s">
        <v>56</v>
      </c>
      <c r="C182" s="102">
        <v>0</v>
      </c>
      <c r="D182" s="102">
        <v>0</v>
      </c>
      <c r="E182" s="102">
        <v>0</v>
      </c>
      <c r="F182" s="102">
        <v>0</v>
      </c>
      <c r="G182" s="102">
        <v>0</v>
      </c>
      <c r="H182" s="102">
        <v>0</v>
      </c>
      <c r="I182" s="102">
        <v>0</v>
      </c>
      <c r="J182" s="102">
        <v>0.27593131034501506</v>
      </c>
      <c r="K182" s="102">
        <v>0</v>
      </c>
      <c r="L182" s="102">
        <v>0</v>
      </c>
      <c r="M182" s="102">
        <v>0</v>
      </c>
      <c r="N182" s="102">
        <v>0</v>
      </c>
      <c r="O182" s="102">
        <v>0</v>
      </c>
      <c r="P182" s="102">
        <v>0</v>
      </c>
      <c r="Q182" s="102">
        <v>0</v>
      </c>
      <c r="R182" s="102">
        <v>0</v>
      </c>
      <c r="S182" s="102">
        <v>0</v>
      </c>
      <c r="T182" s="102">
        <v>0</v>
      </c>
      <c r="U182" s="102">
        <v>0</v>
      </c>
      <c r="V182" s="102">
        <v>0</v>
      </c>
      <c r="W182" s="102">
        <v>0</v>
      </c>
      <c r="X182" s="102">
        <v>0</v>
      </c>
      <c r="Y182" s="102">
        <v>0</v>
      </c>
      <c r="Z182" s="102">
        <v>0</v>
      </c>
      <c r="AA182" s="102">
        <v>0</v>
      </c>
      <c r="AB182" s="102">
        <v>0</v>
      </c>
      <c r="AC182" s="102">
        <v>0</v>
      </c>
      <c r="AD182" s="102">
        <v>0</v>
      </c>
      <c r="AE182" s="102">
        <v>0</v>
      </c>
      <c r="AF182" s="102">
        <v>0</v>
      </c>
      <c r="AG182" s="102">
        <v>0</v>
      </c>
      <c r="AH182" s="102">
        <v>0</v>
      </c>
      <c r="AI182" s="102">
        <v>0</v>
      </c>
      <c r="AJ182" s="102">
        <v>0</v>
      </c>
      <c r="AK182" s="102">
        <v>0</v>
      </c>
      <c r="AL182" s="102">
        <v>0</v>
      </c>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row>
    <row r="183" spans="1:134" ht="24.75" customHeight="1">
      <c r="A183" s="16" t="s">
        <v>6</v>
      </c>
      <c r="B183" s="17" t="s">
        <v>57</v>
      </c>
      <c r="C183" s="102">
        <v>0</v>
      </c>
      <c r="D183" s="102">
        <v>0</v>
      </c>
      <c r="E183" s="102">
        <v>0</v>
      </c>
      <c r="F183" s="102">
        <v>0</v>
      </c>
      <c r="G183" s="102">
        <v>0</v>
      </c>
      <c r="H183" s="102">
        <v>0</v>
      </c>
      <c r="I183" s="102">
        <v>0</v>
      </c>
      <c r="J183" s="102">
        <v>0</v>
      </c>
      <c r="K183" s="102">
        <v>0.57773257678478651</v>
      </c>
      <c r="L183" s="102">
        <v>0</v>
      </c>
      <c r="M183" s="102">
        <v>0</v>
      </c>
      <c r="N183" s="102">
        <v>0</v>
      </c>
      <c r="O183" s="102">
        <v>0</v>
      </c>
      <c r="P183" s="102">
        <v>0</v>
      </c>
      <c r="Q183" s="102">
        <v>0</v>
      </c>
      <c r="R183" s="102">
        <v>0</v>
      </c>
      <c r="S183" s="102">
        <v>0</v>
      </c>
      <c r="T183" s="102">
        <v>0</v>
      </c>
      <c r="U183" s="102">
        <v>0</v>
      </c>
      <c r="V183" s="102">
        <v>0</v>
      </c>
      <c r="W183" s="102">
        <v>0</v>
      </c>
      <c r="X183" s="102">
        <v>0</v>
      </c>
      <c r="Y183" s="102">
        <v>0</v>
      </c>
      <c r="Z183" s="102">
        <v>0</v>
      </c>
      <c r="AA183" s="102">
        <v>0</v>
      </c>
      <c r="AB183" s="102">
        <v>0</v>
      </c>
      <c r="AC183" s="102">
        <v>0</v>
      </c>
      <c r="AD183" s="102">
        <v>0</v>
      </c>
      <c r="AE183" s="102">
        <v>0</v>
      </c>
      <c r="AF183" s="102">
        <v>0</v>
      </c>
      <c r="AG183" s="102">
        <v>0</v>
      </c>
      <c r="AH183" s="102">
        <v>0</v>
      </c>
      <c r="AI183" s="102">
        <v>0</v>
      </c>
      <c r="AJ183" s="102">
        <v>0</v>
      </c>
      <c r="AK183" s="102">
        <v>0</v>
      </c>
      <c r="AL183" s="102">
        <v>0</v>
      </c>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row>
    <row r="184" spans="1:134" ht="24.75" customHeight="1">
      <c r="A184" s="16" t="s">
        <v>7</v>
      </c>
      <c r="B184" s="17" t="s">
        <v>58</v>
      </c>
      <c r="C184" s="102">
        <v>0</v>
      </c>
      <c r="D184" s="102">
        <v>0</v>
      </c>
      <c r="E184" s="102">
        <v>0</v>
      </c>
      <c r="F184" s="102">
        <v>0</v>
      </c>
      <c r="G184" s="102">
        <v>0</v>
      </c>
      <c r="H184" s="102">
        <v>0</v>
      </c>
      <c r="I184" s="102">
        <v>0</v>
      </c>
      <c r="J184" s="102">
        <v>0</v>
      </c>
      <c r="K184" s="102">
        <v>0</v>
      </c>
      <c r="L184" s="102">
        <v>0.32303529275635523</v>
      </c>
      <c r="M184" s="102">
        <v>0</v>
      </c>
      <c r="N184" s="102">
        <v>0</v>
      </c>
      <c r="O184" s="102">
        <v>0</v>
      </c>
      <c r="P184" s="102">
        <v>0</v>
      </c>
      <c r="Q184" s="102">
        <v>0</v>
      </c>
      <c r="R184" s="102">
        <v>0</v>
      </c>
      <c r="S184" s="102">
        <v>0</v>
      </c>
      <c r="T184" s="102">
        <v>0</v>
      </c>
      <c r="U184" s="102">
        <v>0</v>
      </c>
      <c r="V184" s="102">
        <v>0</v>
      </c>
      <c r="W184" s="102">
        <v>0</v>
      </c>
      <c r="X184" s="102">
        <v>0</v>
      </c>
      <c r="Y184" s="102">
        <v>0</v>
      </c>
      <c r="Z184" s="102">
        <v>0</v>
      </c>
      <c r="AA184" s="102">
        <v>0</v>
      </c>
      <c r="AB184" s="102">
        <v>0</v>
      </c>
      <c r="AC184" s="102">
        <v>0</v>
      </c>
      <c r="AD184" s="102">
        <v>0</v>
      </c>
      <c r="AE184" s="102">
        <v>0</v>
      </c>
      <c r="AF184" s="102">
        <v>0</v>
      </c>
      <c r="AG184" s="102">
        <v>0</v>
      </c>
      <c r="AH184" s="102">
        <v>0</v>
      </c>
      <c r="AI184" s="102">
        <v>0</v>
      </c>
      <c r="AJ184" s="102">
        <v>0</v>
      </c>
      <c r="AK184" s="102">
        <v>0</v>
      </c>
      <c r="AL184" s="102">
        <v>0</v>
      </c>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row>
    <row r="185" spans="1:134" ht="24.75" customHeight="1">
      <c r="A185" s="16" t="s">
        <v>8</v>
      </c>
      <c r="B185" s="17" t="s">
        <v>59</v>
      </c>
      <c r="C185" s="102">
        <v>0</v>
      </c>
      <c r="D185" s="102">
        <v>0</v>
      </c>
      <c r="E185" s="102">
        <v>0</v>
      </c>
      <c r="F185" s="102">
        <v>0</v>
      </c>
      <c r="G185" s="102">
        <v>0</v>
      </c>
      <c r="H185" s="102">
        <v>0</v>
      </c>
      <c r="I185" s="102">
        <v>0</v>
      </c>
      <c r="J185" s="102">
        <v>0</v>
      </c>
      <c r="K185" s="102">
        <v>0</v>
      </c>
      <c r="L185" s="102">
        <v>0</v>
      </c>
      <c r="M185" s="102">
        <v>0.41744082215758815</v>
      </c>
      <c r="N185" s="102">
        <v>0</v>
      </c>
      <c r="O185" s="102">
        <v>0</v>
      </c>
      <c r="P185" s="102">
        <v>0</v>
      </c>
      <c r="Q185" s="102">
        <v>0</v>
      </c>
      <c r="R185" s="102">
        <v>0</v>
      </c>
      <c r="S185" s="102">
        <v>0</v>
      </c>
      <c r="T185" s="102">
        <v>0</v>
      </c>
      <c r="U185" s="102">
        <v>0</v>
      </c>
      <c r="V185" s="102">
        <v>0</v>
      </c>
      <c r="W185" s="102">
        <v>0</v>
      </c>
      <c r="X185" s="102">
        <v>0</v>
      </c>
      <c r="Y185" s="102">
        <v>0</v>
      </c>
      <c r="Z185" s="102">
        <v>0</v>
      </c>
      <c r="AA185" s="102">
        <v>0</v>
      </c>
      <c r="AB185" s="102">
        <v>0</v>
      </c>
      <c r="AC185" s="102">
        <v>0</v>
      </c>
      <c r="AD185" s="102">
        <v>0</v>
      </c>
      <c r="AE185" s="102">
        <v>0</v>
      </c>
      <c r="AF185" s="102">
        <v>0</v>
      </c>
      <c r="AG185" s="102">
        <v>0</v>
      </c>
      <c r="AH185" s="102">
        <v>0</v>
      </c>
      <c r="AI185" s="102">
        <v>0</v>
      </c>
      <c r="AJ185" s="102">
        <v>0</v>
      </c>
      <c r="AK185" s="102">
        <v>0</v>
      </c>
      <c r="AL185" s="102">
        <v>0</v>
      </c>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row>
    <row r="186" spans="1:134" ht="24.75" customHeight="1">
      <c r="A186" s="16" t="s">
        <v>9</v>
      </c>
      <c r="B186" s="17" t="s">
        <v>60</v>
      </c>
      <c r="C186" s="102">
        <v>0</v>
      </c>
      <c r="D186" s="102">
        <v>0</v>
      </c>
      <c r="E186" s="102">
        <v>0</v>
      </c>
      <c r="F186" s="102">
        <v>0</v>
      </c>
      <c r="G186" s="102">
        <v>0</v>
      </c>
      <c r="H186" s="102">
        <v>0</v>
      </c>
      <c r="I186" s="102">
        <v>0</v>
      </c>
      <c r="J186" s="102">
        <v>0</v>
      </c>
      <c r="K186" s="102">
        <v>0</v>
      </c>
      <c r="L186" s="102">
        <v>0</v>
      </c>
      <c r="M186" s="102">
        <v>0</v>
      </c>
      <c r="N186" s="102">
        <v>6.880803681697556E-2</v>
      </c>
      <c r="O186" s="102">
        <v>0</v>
      </c>
      <c r="P186" s="102">
        <v>0</v>
      </c>
      <c r="Q186" s="102">
        <v>0</v>
      </c>
      <c r="R186" s="102">
        <v>0</v>
      </c>
      <c r="S186" s="102">
        <v>0</v>
      </c>
      <c r="T186" s="102">
        <v>0</v>
      </c>
      <c r="U186" s="102">
        <v>0</v>
      </c>
      <c r="V186" s="102">
        <v>0</v>
      </c>
      <c r="W186" s="102">
        <v>0</v>
      </c>
      <c r="X186" s="102">
        <v>0</v>
      </c>
      <c r="Y186" s="102">
        <v>0</v>
      </c>
      <c r="Z186" s="102">
        <v>0</v>
      </c>
      <c r="AA186" s="102">
        <v>0</v>
      </c>
      <c r="AB186" s="102">
        <v>0</v>
      </c>
      <c r="AC186" s="102">
        <v>0</v>
      </c>
      <c r="AD186" s="102">
        <v>0</v>
      </c>
      <c r="AE186" s="102">
        <v>0</v>
      </c>
      <c r="AF186" s="102">
        <v>0</v>
      </c>
      <c r="AG186" s="102">
        <v>0</v>
      </c>
      <c r="AH186" s="102">
        <v>0</v>
      </c>
      <c r="AI186" s="102">
        <v>0</v>
      </c>
      <c r="AJ186" s="102">
        <v>0</v>
      </c>
      <c r="AK186" s="102">
        <v>0</v>
      </c>
      <c r="AL186" s="102">
        <v>0</v>
      </c>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row>
    <row r="187" spans="1:134" ht="24.75" customHeight="1">
      <c r="A187" s="16" t="s">
        <v>10</v>
      </c>
      <c r="B187" s="17" t="s">
        <v>61</v>
      </c>
      <c r="C187" s="102">
        <v>0</v>
      </c>
      <c r="D187" s="102">
        <v>0</v>
      </c>
      <c r="E187" s="102">
        <v>0</v>
      </c>
      <c r="F187" s="102">
        <v>0</v>
      </c>
      <c r="G187" s="102">
        <v>0</v>
      </c>
      <c r="H187" s="102">
        <v>0</v>
      </c>
      <c r="I187" s="102">
        <v>0</v>
      </c>
      <c r="J187" s="102">
        <v>0</v>
      </c>
      <c r="K187" s="102">
        <v>0</v>
      </c>
      <c r="L187" s="102">
        <v>0</v>
      </c>
      <c r="M187" s="102">
        <v>0</v>
      </c>
      <c r="N187" s="102">
        <v>0</v>
      </c>
      <c r="O187" s="102">
        <v>0.22514252019037662</v>
      </c>
      <c r="P187" s="102">
        <v>0</v>
      </c>
      <c r="Q187" s="102">
        <v>0</v>
      </c>
      <c r="R187" s="102">
        <v>0</v>
      </c>
      <c r="S187" s="102">
        <v>0</v>
      </c>
      <c r="T187" s="102">
        <v>0</v>
      </c>
      <c r="U187" s="102">
        <v>0</v>
      </c>
      <c r="V187" s="102">
        <v>0</v>
      </c>
      <c r="W187" s="102">
        <v>0</v>
      </c>
      <c r="X187" s="102">
        <v>0</v>
      </c>
      <c r="Y187" s="102">
        <v>0</v>
      </c>
      <c r="Z187" s="102">
        <v>0</v>
      </c>
      <c r="AA187" s="102">
        <v>0</v>
      </c>
      <c r="AB187" s="102">
        <v>0</v>
      </c>
      <c r="AC187" s="102">
        <v>0</v>
      </c>
      <c r="AD187" s="102">
        <v>0</v>
      </c>
      <c r="AE187" s="102">
        <v>0</v>
      </c>
      <c r="AF187" s="102">
        <v>0</v>
      </c>
      <c r="AG187" s="102">
        <v>0</v>
      </c>
      <c r="AH187" s="102">
        <v>0</v>
      </c>
      <c r="AI187" s="102">
        <v>0</v>
      </c>
      <c r="AJ187" s="102">
        <v>0</v>
      </c>
      <c r="AK187" s="102">
        <v>0</v>
      </c>
      <c r="AL187" s="102">
        <v>0</v>
      </c>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row>
    <row r="188" spans="1:134" ht="24.75" customHeight="1">
      <c r="A188" s="16" t="s">
        <v>11</v>
      </c>
      <c r="B188" s="17" t="s">
        <v>62</v>
      </c>
      <c r="C188" s="102">
        <v>0</v>
      </c>
      <c r="D188" s="102">
        <v>0</v>
      </c>
      <c r="E188" s="102">
        <v>0</v>
      </c>
      <c r="F188" s="102">
        <v>0</v>
      </c>
      <c r="G188" s="102">
        <v>0</v>
      </c>
      <c r="H188" s="102">
        <v>0</v>
      </c>
      <c r="I188" s="102">
        <v>0</v>
      </c>
      <c r="J188" s="102">
        <v>0</v>
      </c>
      <c r="K188" s="102">
        <v>0</v>
      </c>
      <c r="L188" s="102">
        <v>0</v>
      </c>
      <c r="M188" s="102">
        <v>0</v>
      </c>
      <c r="N188" s="102">
        <v>0</v>
      </c>
      <c r="O188" s="102">
        <v>0</v>
      </c>
      <c r="P188" s="102">
        <v>0.16532050586857405</v>
      </c>
      <c r="Q188" s="102">
        <v>0</v>
      </c>
      <c r="R188" s="102">
        <v>0</v>
      </c>
      <c r="S188" s="102">
        <v>0</v>
      </c>
      <c r="T188" s="102">
        <v>0</v>
      </c>
      <c r="U188" s="102">
        <v>0</v>
      </c>
      <c r="V188" s="102">
        <v>0</v>
      </c>
      <c r="W188" s="102">
        <v>0</v>
      </c>
      <c r="X188" s="102">
        <v>0</v>
      </c>
      <c r="Y188" s="102">
        <v>0</v>
      </c>
      <c r="Z188" s="102">
        <v>0</v>
      </c>
      <c r="AA188" s="102">
        <v>0</v>
      </c>
      <c r="AB188" s="102">
        <v>0</v>
      </c>
      <c r="AC188" s="102">
        <v>0</v>
      </c>
      <c r="AD188" s="102">
        <v>0</v>
      </c>
      <c r="AE188" s="102">
        <v>0</v>
      </c>
      <c r="AF188" s="102">
        <v>0</v>
      </c>
      <c r="AG188" s="102">
        <v>0</v>
      </c>
      <c r="AH188" s="102">
        <v>0</v>
      </c>
      <c r="AI188" s="102">
        <v>0</v>
      </c>
      <c r="AJ188" s="102">
        <v>0</v>
      </c>
      <c r="AK188" s="102">
        <v>0</v>
      </c>
      <c r="AL188" s="102">
        <v>0</v>
      </c>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row>
    <row r="189" spans="1:134" ht="24.75" customHeight="1">
      <c r="A189" s="16" t="s">
        <v>12</v>
      </c>
      <c r="B189" s="17" t="s">
        <v>63</v>
      </c>
      <c r="C189" s="102">
        <v>0</v>
      </c>
      <c r="D189" s="102">
        <v>0</v>
      </c>
      <c r="E189" s="102">
        <v>0</v>
      </c>
      <c r="F189" s="102">
        <v>0</v>
      </c>
      <c r="G189" s="102">
        <v>0</v>
      </c>
      <c r="H189" s="102">
        <v>0</v>
      </c>
      <c r="I189" s="102">
        <v>0</v>
      </c>
      <c r="J189" s="102">
        <v>0</v>
      </c>
      <c r="K189" s="102">
        <v>0</v>
      </c>
      <c r="L189" s="102">
        <v>0</v>
      </c>
      <c r="M189" s="102">
        <v>0</v>
      </c>
      <c r="N189" s="102">
        <v>0</v>
      </c>
      <c r="O189" s="102">
        <v>0</v>
      </c>
      <c r="P189" s="102">
        <v>0</v>
      </c>
      <c r="Q189" s="102">
        <v>0.10237947547646054</v>
      </c>
      <c r="R189" s="102">
        <v>0</v>
      </c>
      <c r="S189" s="102">
        <v>0</v>
      </c>
      <c r="T189" s="102">
        <v>0</v>
      </c>
      <c r="U189" s="102">
        <v>0</v>
      </c>
      <c r="V189" s="102">
        <v>0</v>
      </c>
      <c r="W189" s="102">
        <v>0</v>
      </c>
      <c r="X189" s="102">
        <v>0</v>
      </c>
      <c r="Y189" s="102">
        <v>0</v>
      </c>
      <c r="Z189" s="102">
        <v>0</v>
      </c>
      <c r="AA189" s="102">
        <v>0</v>
      </c>
      <c r="AB189" s="102">
        <v>0</v>
      </c>
      <c r="AC189" s="102">
        <v>0</v>
      </c>
      <c r="AD189" s="102">
        <v>0</v>
      </c>
      <c r="AE189" s="102">
        <v>0</v>
      </c>
      <c r="AF189" s="102">
        <v>0</v>
      </c>
      <c r="AG189" s="102">
        <v>0</v>
      </c>
      <c r="AH189" s="102">
        <v>0</v>
      </c>
      <c r="AI189" s="102">
        <v>0</v>
      </c>
      <c r="AJ189" s="102">
        <v>0</v>
      </c>
      <c r="AK189" s="102">
        <v>0</v>
      </c>
      <c r="AL189" s="102">
        <v>0</v>
      </c>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row>
    <row r="190" spans="1:134" ht="24.75" customHeight="1">
      <c r="A190" s="16" t="s">
        <v>13</v>
      </c>
      <c r="B190" s="17" t="s">
        <v>64</v>
      </c>
      <c r="C190" s="102">
        <v>0</v>
      </c>
      <c r="D190" s="102">
        <v>0</v>
      </c>
      <c r="E190" s="102">
        <v>0</v>
      </c>
      <c r="F190" s="102">
        <v>0</v>
      </c>
      <c r="G190" s="102">
        <v>0</v>
      </c>
      <c r="H190" s="102">
        <v>0</v>
      </c>
      <c r="I190" s="102">
        <v>0</v>
      </c>
      <c r="J190" s="102">
        <v>0</v>
      </c>
      <c r="K190" s="102">
        <v>0</v>
      </c>
      <c r="L190" s="102">
        <v>0</v>
      </c>
      <c r="M190" s="102">
        <v>0</v>
      </c>
      <c r="N190" s="102">
        <v>0</v>
      </c>
      <c r="O190" s="102">
        <v>0</v>
      </c>
      <c r="P190" s="102">
        <v>0</v>
      </c>
      <c r="Q190" s="102">
        <v>0</v>
      </c>
      <c r="R190" s="102">
        <v>4.6265638044650892E-2</v>
      </c>
      <c r="S190" s="102">
        <v>0</v>
      </c>
      <c r="T190" s="102">
        <v>0</v>
      </c>
      <c r="U190" s="102">
        <v>0</v>
      </c>
      <c r="V190" s="102">
        <v>0</v>
      </c>
      <c r="W190" s="102">
        <v>0</v>
      </c>
      <c r="X190" s="102">
        <v>0</v>
      </c>
      <c r="Y190" s="102">
        <v>0</v>
      </c>
      <c r="Z190" s="102">
        <v>0</v>
      </c>
      <c r="AA190" s="102">
        <v>0</v>
      </c>
      <c r="AB190" s="102">
        <v>0</v>
      </c>
      <c r="AC190" s="102">
        <v>0</v>
      </c>
      <c r="AD190" s="102">
        <v>0</v>
      </c>
      <c r="AE190" s="102">
        <v>0</v>
      </c>
      <c r="AF190" s="102">
        <v>0</v>
      </c>
      <c r="AG190" s="102">
        <v>0</v>
      </c>
      <c r="AH190" s="102">
        <v>0</v>
      </c>
      <c r="AI190" s="102">
        <v>0</v>
      </c>
      <c r="AJ190" s="102">
        <v>0</v>
      </c>
      <c r="AK190" s="102">
        <v>0</v>
      </c>
      <c r="AL190" s="102">
        <v>0</v>
      </c>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row>
    <row r="191" spans="1:134" ht="24.75" customHeight="1">
      <c r="A191" s="16" t="s">
        <v>14</v>
      </c>
      <c r="B191" s="17" t="s">
        <v>65</v>
      </c>
      <c r="C191" s="102">
        <v>0</v>
      </c>
      <c r="D191" s="102">
        <v>0</v>
      </c>
      <c r="E191" s="102">
        <v>0</v>
      </c>
      <c r="F191" s="102">
        <v>0</v>
      </c>
      <c r="G191" s="102">
        <v>0</v>
      </c>
      <c r="H191" s="102">
        <v>0</v>
      </c>
      <c r="I191" s="102">
        <v>0</v>
      </c>
      <c r="J191" s="102">
        <v>0</v>
      </c>
      <c r="K191" s="102">
        <v>0</v>
      </c>
      <c r="L191" s="102">
        <v>0</v>
      </c>
      <c r="M191" s="102">
        <v>0</v>
      </c>
      <c r="N191" s="102">
        <v>0</v>
      </c>
      <c r="O191" s="102">
        <v>0</v>
      </c>
      <c r="P191" s="102">
        <v>0</v>
      </c>
      <c r="Q191" s="102">
        <v>0</v>
      </c>
      <c r="R191" s="102">
        <v>0</v>
      </c>
      <c r="S191" s="102">
        <v>0.13189662543775116</v>
      </c>
      <c r="T191" s="102">
        <v>0</v>
      </c>
      <c r="U191" s="102">
        <v>0</v>
      </c>
      <c r="V191" s="102">
        <v>0</v>
      </c>
      <c r="W191" s="102">
        <v>0</v>
      </c>
      <c r="X191" s="102">
        <v>0</v>
      </c>
      <c r="Y191" s="102">
        <v>0</v>
      </c>
      <c r="Z191" s="102">
        <v>0</v>
      </c>
      <c r="AA191" s="102">
        <v>0</v>
      </c>
      <c r="AB191" s="102">
        <v>0</v>
      </c>
      <c r="AC191" s="102">
        <v>0</v>
      </c>
      <c r="AD191" s="102">
        <v>0</v>
      </c>
      <c r="AE191" s="102">
        <v>0</v>
      </c>
      <c r="AF191" s="102">
        <v>0</v>
      </c>
      <c r="AG191" s="102">
        <v>0</v>
      </c>
      <c r="AH191" s="102">
        <v>0</v>
      </c>
      <c r="AI191" s="102">
        <v>0</v>
      </c>
      <c r="AJ191" s="102">
        <v>0</v>
      </c>
      <c r="AK191" s="102">
        <v>0</v>
      </c>
      <c r="AL191" s="102">
        <v>0</v>
      </c>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row>
    <row r="192" spans="1:134" ht="24.75" customHeight="1">
      <c r="A192" s="16" t="s">
        <v>15</v>
      </c>
      <c r="B192" s="17" t="s">
        <v>66</v>
      </c>
      <c r="C192" s="102">
        <v>0</v>
      </c>
      <c r="D192" s="102">
        <v>0</v>
      </c>
      <c r="E192" s="102">
        <v>0</v>
      </c>
      <c r="F192" s="102">
        <v>0</v>
      </c>
      <c r="G192" s="102">
        <v>0</v>
      </c>
      <c r="H192" s="102">
        <v>0</v>
      </c>
      <c r="I192" s="102">
        <v>0</v>
      </c>
      <c r="J192" s="102">
        <v>0</v>
      </c>
      <c r="K192" s="102">
        <v>0</v>
      </c>
      <c r="L192" s="102">
        <v>0</v>
      </c>
      <c r="M192" s="102">
        <v>0</v>
      </c>
      <c r="N192" s="102">
        <v>0</v>
      </c>
      <c r="O192" s="102">
        <v>0</v>
      </c>
      <c r="P192" s="102">
        <v>0</v>
      </c>
      <c r="Q192" s="102">
        <v>0</v>
      </c>
      <c r="R192" s="102">
        <v>0</v>
      </c>
      <c r="S192" s="102">
        <v>0</v>
      </c>
      <c r="T192" s="102">
        <v>0.41104132626064238</v>
      </c>
      <c r="U192" s="102">
        <v>0</v>
      </c>
      <c r="V192" s="102">
        <v>0</v>
      </c>
      <c r="W192" s="102">
        <v>0</v>
      </c>
      <c r="X192" s="102">
        <v>0</v>
      </c>
      <c r="Y192" s="102">
        <v>0</v>
      </c>
      <c r="Z192" s="102">
        <v>0</v>
      </c>
      <c r="AA192" s="102">
        <v>0</v>
      </c>
      <c r="AB192" s="102">
        <v>0</v>
      </c>
      <c r="AC192" s="102">
        <v>0</v>
      </c>
      <c r="AD192" s="102">
        <v>0</v>
      </c>
      <c r="AE192" s="102">
        <v>0</v>
      </c>
      <c r="AF192" s="102">
        <v>0</v>
      </c>
      <c r="AG192" s="102">
        <v>0</v>
      </c>
      <c r="AH192" s="102">
        <v>0</v>
      </c>
      <c r="AI192" s="102">
        <v>0</v>
      </c>
      <c r="AJ192" s="102">
        <v>0</v>
      </c>
      <c r="AK192" s="102">
        <v>0</v>
      </c>
      <c r="AL192" s="102">
        <v>0</v>
      </c>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row>
    <row r="193" spans="1:134" ht="24.75" customHeight="1">
      <c r="A193" s="16" t="s">
        <v>16</v>
      </c>
      <c r="B193" s="17" t="s">
        <v>67</v>
      </c>
      <c r="C193" s="102">
        <v>0</v>
      </c>
      <c r="D193" s="102">
        <v>0</v>
      </c>
      <c r="E193" s="102">
        <v>0</v>
      </c>
      <c r="F193" s="102">
        <v>0</v>
      </c>
      <c r="G193" s="102">
        <v>0</v>
      </c>
      <c r="H193" s="102">
        <v>0</v>
      </c>
      <c r="I193" s="102">
        <v>0</v>
      </c>
      <c r="J193" s="102">
        <v>0</v>
      </c>
      <c r="K193" s="102">
        <v>0</v>
      </c>
      <c r="L193" s="102">
        <v>0</v>
      </c>
      <c r="M193" s="102">
        <v>0</v>
      </c>
      <c r="N193" s="102">
        <v>0</v>
      </c>
      <c r="O193" s="102">
        <v>0</v>
      </c>
      <c r="P193" s="102">
        <v>0</v>
      </c>
      <c r="Q193" s="102">
        <v>0</v>
      </c>
      <c r="R193" s="102">
        <v>0</v>
      </c>
      <c r="S193" s="102">
        <v>0</v>
      </c>
      <c r="T193" s="102">
        <v>0</v>
      </c>
      <c r="U193" s="102">
        <v>4.9622139503267215E-2</v>
      </c>
      <c r="V193" s="102">
        <v>0</v>
      </c>
      <c r="W193" s="102">
        <v>0</v>
      </c>
      <c r="X193" s="102">
        <v>0</v>
      </c>
      <c r="Y193" s="102">
        <v>0</v>
      </c>
      <c r="Z193" s="102">
        <v>0</v>
      </c>
      <c r="AA193" s="102">
        <v>0</v>
      </c>
      <c r="AB193" s="102">
        <v>0</v>
      </c>
      <c r="AC193" s="102">
        <v>0</v>
      </c>
      <c r="AD193" s="102">
        <v>0</v>
      </c>
      <c r="AE193" s="102">
        <v>0</v>
      </c>
      <c r="AF193" s="102">
        <v>0</v>
      </c>
      <c r="AG193" s="102">
        <v>0</v>
      </c>
      <c r="AH193" s="102">
        <v>0</v>
      </c>
      <c r="AI193" s="102">
        <v>0</v>
      </c>
      <c r="AJ193" s="102">
        <v>0</v>
      </c>
      <c r="AK193" s="102">
        <v>0</v>
      </c>
      <c r="AL193" s="102">
        <v>0</v>
      </c>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row>
    <row r="194" spans="1:134" ht="24.75" customHeight="1">
      <c r="A194" s="16" t="s">
        <v>17</v>
      </c>
      <c r="B194" s="17" t="s">
        <v>68</v>
      </c>
      <c r="C194" s="102">
        <v>0</v>
      </c>
      <c r="D194" s="102">
        <v>0</v>
      </c>
      <c r="E194" s="102">
        <v>0</v>
      </c>
      <c r="F194" s="102">
        <v>0</v>
      </c>
      <c r="G194" s="102">
        <v>0</v>
      </c>
      <c r="H194" s="102">
        <v>0</v>
      </c>
      <c r="I194" s="102">
        <v>0</v>
      </c>
      <c r="J194" s="102">
        <v>0</v>
      </c>
      <c r="K194" s="102">
        <v>0</v>
      </c>
      <c r="L194" s="102">
        <v>0</v>
      </c>
      <c r="M194" s="102">
        <v>0</v>
      </c>
      <c r="N194" s="102">
        <v>0</v>
      </c>
      <c r="O194" s="102">
        <v>0</v>
      </c>
      <c r="P194" s="102">
        <v>0</v>
      </c>
      <c r="Q194" s="102">
        <v>0</v>
      </c>
      <c r="R194" s="102">
        <v>0</v>
      </c>
      <c r="S194" s="102">
        <v>0</v>
      </c>
      <c r="T194" s="102">
        <v>0</v>
      </c>
      <c r="U194" s="102">
        <v>0</v>
      </c>
      <c r="V194" s="102">
        <v>0.1984601451406478</v>
      </c>
      <c r="W194" s="102">
        <v>0</v>
      </c>
      <c r="X194" s="102">
        <v>0</v>
      </c>
      <c r="Y194" s="102">
        <v>0</v>
      </c>
      <c r="Z194" s="102">
        <v>0</v>
      </c>
      <c r="AA194" s="102">
        <v>0</v>
      </c>
      <c r="AB194" s="102">
        <v>0</v>
      </c>
      <c r="AC194" s="102">
        <v>0</v>
      </c>
      <c r="AD194" s="102">
        <v>0</v>
      </c>
      <c r="AE194" s="102">
        <v>0</v>
      </c>
      <c r="AF194" s="102">
        <v>0</v>
      </c>
      <c r="AG194" s="102">
        <v>0</v>
      </c>
      <c r="AH194" s="102">
        <v>0</v>
      </c>
      <c r="AI194" s="102">
        <v>0</v>
      </c>
      <c r="AJ194" s="102">
        <v>0</v>
      </c>
      <c r="AK194" s="102">
        <v>0</v>
      </c>
      <c r="AL194" s="102">
        <v>0</v>
      </c>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row>
    <row r="195" spans="1:134" ht="24.75" customHeight="1">
      <c r="A195" s="16" t="s">
        <v>18</v>
      </c>
      <c r="B195" s="17" t="s">
        <v>69</v>
      </c>
      <c r="C195" s="102">
        <v>0</v>
      </c>
      <c r="D195" s="102">
        <v>0</v>
      </c>
      <c r="E195" s="102">
        <v>0</v>
      </c>
      <c r="F195" s="102">
        <v>0</v>
      </c>
      <c r="G195" s="102">
        <v>0</v>
      </c>
      <c r="H195" s="102">
        <v>0</v>
      </c>
      <c r="I195" s="102">
        <v>0</v>
      </c>
      <c r="J195" s="102">
        <v>0</v>
      </c>
      <c r="K195" s="102">
        <v>0</v>
      </c>
      <c r="L195" s="102">
        <v>0</v>
      </c>
      <c r="M195" s="102">
        <v>0</v>
      </c>
      <c r="N195" s="102">
        <v>0</v>
      </c>
      <c r="O195" s="102">
        <v>0</v>
      </c>
      <c r="P195" s="102">
        <v>0</v>
      </c>
      <c r="Q195" s="102">
        <v>0</v>
      </c>
      <c r="R195" s="102">
        <v>0</v>
      </c>
      <c r="S195" s="102">
        <v>0</v>
      </c>
      <c r="T195" s="102">
        <v>0</v>
      </c>
      <c r="U195" s="102">
        <v>0</v>
      </c>
      <c r="V195" s="102">
        <v>0</v>
      </c>
      <c r="W195" s="102">
        <v>1</v>
      </c>
      <c r="X195" s="102">
        <v>0</v>
      </c>
      <c r="Y195" s="102">
        <v>0</v>
      </c>
      <c r="Z195" s="102">
        <v>0</v>
      </c>
      <c r="AA195" s="102">
        <v>0</v>
      </c>
      <c r="AB195" s="102">
        <v>0</v>
      </c>
      <c r="AC195" s="102">
        <v>0</v>
      </c>
      <c r="AD195" s="102">
        <v>0</v>
      </c>
      <c r="AE195" s="102">
        <v>0</v>
      </c>
      <c r="AF195" s="102">
        <v>0</v>
      </c>
      <c r="AG195" s="102">
        <v>0</v>
      </c>
      <c r="AH195" s="102">
        <v>0</v>
      </c>
      <c r="AI195" s="102">
        <v>0</v>
      </c>
      <c r="AJ195" s="102">
        <v>0</v>
      </c>
      <c r="AK195" s="102">
        <v>0</v>
      </c>
      <c r="AL195" s="102">
        <v>0</v>
      </c>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row>
    <row r="196" spans="1:134" ht="24.75" customHeight="1">
      <c r="A196" s="16" t="s">
        <v>19</v>
      </c>
      <c r="B196" s="17" t="s">
        <v>70</v>
      </c>
      <c r="C196" s="102">
        <v>0</v>
      </c>
      <c r="D196" s="102">
        <v>0</v>
      </c>
      <c r="E196" s="102">
        <v>0</v>
      </c>
      <c r="F196" s="102">
        <v>0</v>
      </c>
      <c r="G196" s="102">
        <v>0</v>
      </c>
      <c r="H196" s="102">
        <v>0</v>
      </c>
      <c r="I196" s="102">
        <v>0</v>
      </c>
      <c r="J196" s="102">
        <v>0</v>
      </c>
      <c r="K196" s="102">
        <v>0</v>
      </c>
      <c r="L196" s="102">
        <v>0</v>
      </c>
      <c r="M196" s="102">
        <v>0</v>
      </c>
      <c r="N196" s="102">
        <v>0</v>
      </c>
      <c r="O196" s="102">
        <v>0</v>
      </c>
      <c r="P196" s="102">
        <v>0</v>
      </c>
      <c r="Q196" s="102">
        <v>0</v>
      </c>
      <c r="R196" s="102">
        <v>0</v>
      </c>
      <c r="S196" s="102">
        <v>0</v>
      </c>
      <c r="T196" s="102">
        <v>0</v>
      </c>
      <c r="U196" s="102">
        <v>0</v>
      </c>
      <c r="V196" s="102">
        <v>0</v>
      </c>
      <c r="W196" s="102">
        <v>0</v>
      </c>
      <c r="X196" s="102">
        <v>0.75204646257834007</v>
      </c>
      <c r="Y196" s="102">
        <v>0</v>
      </c>
      <c r="Z196" s="102">
        <v>0</v>
      </c>
      <c r="AA196" s="102">
        <v>0</v>
      </c>
      <c r="AB196" s="102">
        <v>0</v>
      </c>
      <c r="AC196" s="102">
        <v>0</v>
      </c>
      <c r="AD196" s="102">
        <v>0</v>
      </c>
      <c r="AE196" s="102">
        <v>0</v>
      </c>
      <c r="AF196" s="102">
        <v>0</v>
      </c>
      <c r="AG196" s="102">
        <v>0</v>
      </c>
      <c r="AH196" s="102">
        <v>0</v>
      </c>
      <c r="AI196" s="102">
        <v>0</v>
      </c>
      <c r="AJ196" s="102">
        <v>0</v>
      </c>
      <c r="AK196" s="102">
        <v>0</v>
      </c>
      <c r="AL196" s="102">
        <v>0</v>
      </c>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row>
    <row r="197" spans="1:134" ht="24.75" customHeight="1">
      <c r="A197" s="16" t="s">
        <v>20</v>
      </c>
      <c r="B197" s="17" t="s">
        <v>71</v>
      </c>
      <c r="C197" s="102">
        <v>0</v>
      </c>
      <c r="D197" s="102">
        <v>0</v>
      </c>
      <c r="E197" s="102">
        <v>0</v>
      </c>
      <c r="F197" s="102">
        <v>0</v>
      </c>
      <c r="G197" s="102">
        <v>0</v>
      </c>
      <c r="H197" s="102">
        <v>0</v>
      </c>
      <c r="I197" s="102">
        <v>0</v>
      </c>
      <c r="J197" s="102">
        <v>0</v>
      </c>
      <c r="K197" s="102">
        <v>0</v>
      </c>
      <c r="L197" s="102">
        <v>0</v>
      </c>
      <c r="M197" s="102">
        <v>0</v>
      </c>
      <c r="N197" s="102">
        <v>0</v>
      </c>
      <c r="O197" s="102">
        <v>0</v>
      </c>
      <c r="P197" s="102">
        <v>0</v>
      </c>
      <c r="Q197" s="102">
        <v>0</v>
      </c>
      <c r="R197" s="102">
        <v>0</v>
      </c>
      <c r="S197" s="102">
        <v>0</v>
      </c>
      <c r="T197" s="102">
        <v>0</v>
      </c>
      <c r="U197" s="102">
        <v>0</v>
      </c>
      <c r="V197" s="102">
        <v>0</v>
      </c>
      <c r="W197" s="102">
        <v>0</v>
      </c>
      <c r="X197" s="102">
        <v>0</v>
      </c>
      <c r="Y197" s="102">
        <v>0.94427463900382513</v>
      </c>
      <c r="Z197" s="102">
        <v>0</v>
      </c>
      <c r="AA197" s="102">
        <v>0</v>
      </c>
      <c r="AB197" s="102">
        <v>0</v>
      </c>
      <c r="AC197" s="102">
        <v>0</v>
      </c>
      <c r="AD197" s="102">
        <v>0</v>
      </c>
      <c r="AE197" s="102">
        <v>0</v>
      </c>
      <c r="AF197" s="102">
        <v>0</v>
      </c>
      <c r="AG197" s="102">
        <v>0</v>
      </c>
      <c r="AH197" s="102">
        <v>0</v>
      </c>
      <c r="AI197" s="102">
        <v>0</v>
      </c>
      <c r="AJ197" s="102">
        <v>0</v>
      </c>
      <c r="AK197" s="102">
        <v>0</v>
      </c>
      <c r="AL197" s="102">
        <v>0</v>
      </c>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row>
    <row r="198" spans="1:134" ht="24.75" customHeight="1">
      <c r="A198" s="16" t="s">
        <v>21</v>
      </c>
      <c r="B198" s="17" t="s">
        <v>72</v>
      </c>
      <c r="C198" s="102">
        <v>0</v>
      </c>
      <c r="D198" s="102">
        <v>0</v>
      </c>
      <c r="E198" s="102">
        <v>0</v>
      </c>
      <c r="F198" s="102">
        <v>0</v>
      </c>
      <c r="G198" s="102">
        <v>0</v>
      </c>
      <c r="H198" s="102">
        <v>0</v>
      </c>
      <c r="I198" s="102">
        <v>0</v>
      </c>
      <c r="J198" s="102">
        <v>0</v>
      </c>
      <c r="K198" s="102">
        <v>0</v>
      </c>
      <c r="L198" s="102">
        <v>0</v>
      </c>
      <c r="M198" s="102">
        <v>0</v>
      </c>
      <c r="N198" s="102">
        <v>0</v>
      </c>
      <c r="O198" s="102">
        <v>0</v>
      </c>
      <c r="P198" s="102">
        <v>0</v>
      </c>
      <c r="Q198" s="102">
        <v>0</v>
      </c>
      <c r="R198" s="102">
        <v>0</v>
      </c>
      <c r="S198" s="102">
        <v>0</v>
      </c>
      <c r="T198" s="102">
        <v>0</v>
      </c>
      <c r="U198" s="102">
        <v>0</v>
      </c>
      <c r="V198" s="102">
        <v>0</v>
      </c>
      <c r="W198" s="102">
        <v>0</v>
      </c>
      <c r="X198" s="102">
        <v>0</v>
      </c>
      <c r="Y198" s="102">
        <v>0</v>
      </c>
      <c r="Z198" s="102">
        <v>0.61804106260278413</v>
      </c>
      <c r="AA198" s="102">
        <v>0</v>
      </c>
      <c r="AB198" s="102">
        <v>0</v>
      </c>
      <c r="AC198" s="102">
        <v>0</v>
      </c>
      <c r="AD198" s="102">
        <v>0</v>
      </c>
      <c r="AE198" s="102">
        <v>0</v>
      </c>
      <c r="AF198" s="102">
        <v>0</v>
      </c>
      <c r="AG198" s="102">
        <v>0</v>
      </c>
      <c r="AH198" s="102">
        <v>0</v>
      </c>
      <c r="AI198" s="102">
        <v>0</v>
      </c>
      <c r="AJ198" s="102">
        <v>0</v>
      </c>
      <c r="AK198" s="102">
        <v>0</v>
      </c>
      <c r="AL198" s="102">
        <v>0</v>
      </c>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row>
    <row r="199" spans="1:134" ht="24.75" customHeight="1">
      <c r="A199" s="16" t="s">
        <v>22</v>
      </c>
      <c r="B199" s="17" t="s">
        <v>73</v>
      </c>
      <c r="C199" s="102">
        <v>0</v>
      </c>
      <c r="D199" s="102">
        <v>0</v>
      </c>
      <c r="E199" s="102">
        <v>0</v>
      </c>
      <c r="F199" s="102">
        <v>0</v>
      </c>
      <c r="G199" s="102">
        <v>0</v>
      </c>
      <c r="H199" s="102">
        <v>0</v>
      </c>
      <c r="I199" s="102">
        <v>0</v>
      </c>
      <c r="J199" s="102">
        <v>0</v>
      </c>
      <c r="K199" s="102">
        <v>0</v>
      </c>
      <c r="L199" s="102">
        <v>0</v>
      </c>
      <c r="M199" s="102">
        <v>0</v>
      </c>
      <c r="N199" s="102">
        <v>0</v>
      </c>
      <c r="O199" s="102">
        <v>0</v>
      </c>
      <c r="P199" s="102">
        <v>0</v>
      </c>
      <c r="Q199" s="102">
        <v>0</v>
      </c>
      <c r="R199" s="102">
        <v>0</v>
      </c>
      <c r="S199" s="102">
        <v>0</v>
      </c>
      <c r="T199" s="102">
        <v>0</v>
      </c>
      <c r="U199" s="102">
        <v>0</v>
      </c>
      <c r="V199" s="102">
        <v>0</v>
      </c>
      <c r="W199" s="102">
        <v>0</v>
      </c>
      <c r="X199" s="102">
        <v>0</v>
      </c>
      <c r="Y199" s="102">
        <v>0</v>
      </c>
      <c r="Z199" s="102">
        <v>0</v>
      </c>
      <c r="AA199" s="102">
        <v>0.76258424865249352</v>
      </c>
      <c r="AB199" s="102">
        <v>0</v>
      </c>
      <c r="AC199" s="102">
        <v>0</v>
      </c>
      <c r="AD199" s="102">
        <v>0</v>
      </c>
      <c r="AE199" s="102">
        <v>0</v>
      </c>
      <c r="AF199" s="102">
        <v>0</v>
      </c>
      <c r="AG199" s="102">
        <v>0</v>
      </c>
      <c r="AH199" s="102">
        <v>0</v>
      </c>
      <c r="AI199" s="102">
        <v>0</v>
      </c>
      <c r="AJ199" s="102">
        <v>0</v>
      </c>
      <c r="AK199" s="102">
        <v>0</v>
      </c>
      <c r="AL199" s="102">
        <v>0</v>
      </c>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row>
    <row r="200" spans="1:134" ht="24.75" customHeight="1">
      <c r="A200" s="16" t="s">
        <v>23</v>
      </c>
      <c r="B200" s="17" t="s">
        <v>74</v>
      </c>
      <c r="C200" s="102">
        <v>0</v>
      </c>
      <c r="D200" s="102">
        <v>0</v>
      </c>
      <c r="E200" s="102">
        <v>0</v>
      </c>
      <c r="F200" s="102">
        <v>0</v>
      </c>
      <c r="G200" s="102">
        <v>0</v>
      </c>
      <c r="H200" s="102">
        <v>0</v>
      </c>
      <c r="I200" s="102">
        <v>0</v>
      </c>
      <c r="J200" s="102">
        <v>0</v>
      </c>
      <c r="K200" s="102">
        <v>0</v>
      </c>
      <c r="L200" s="102">
        <v>0</v>
      </c>
      <c r="M200" s="102">
        <v>0</v>
      </c>
      <c r="N200" s="102">
        <v>0</v>
      </c>
      <c r="O200" s="102">
        <v>0</v>
      </c>
      <c r="P200" s="102">
        <v>0</v>
      </c>
      <c r="Q200" s="102">
        <v>0</v>
      </c>
      <c r="R200" s="102">
        <v>0</v>
      </c>
      <c r="S200" s="102">
        <v>0</v>
      </c>
      <c r="T200" s="102">
        <v>0</v>
      </c>
      <c r="U200" s="102">
        <v>0</v>
      </c>
      <c r="V200" s="102">
        <v>0</v>
      </c>
      <c r="W200" s="102">
        <v>0</v>
      </c>
      <c r="X200" s="102">
        <v>0</v>
      </c>
      <c r="Y200" s="102">
        <v>0</v>
      </c>
      <c r="Z200" s="102">
        <v>0</v>
      </c>
      <c r="AA200" s="102">
        <v>0</v>
      </c>
      <c r="AB200" s="102">
        <v>0.99997819496573737</v>
      </c>
      <c r="AC200" s="102">
        <v>0</v>
      </c>
      <c r="AD200" s="102">
        <v>0</v>
      </c>
      <c r="AE200" s="102">
        <v>0</v>
      </c>
      <c r="AF200" s="102">
        <v>0</v>
      </c>
      <c r="AG200" s="102">
        <v>0</v>
      </c>
      <c r="AH200" s="102">
        <v>0</v>
      </c>
      <c r="AI200" s="102">
        <v>0</v>
      </c>
      <c r="AJ200" s="102">
        <v>0</v>
      </c>
      <c r="AK200" s="102">
        <v>0</v>
      </c>
      <c r="AL200" s="102">
        <v>0</v>
      </c>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row>
    <row r="201" spans="1:134" ht="24.75" customHeight="1">
      <c r="A201" s="16" t="s">
        <v>24</v>
      </c>
      <c r="B201" s="17" t="s">
        <v>75</v>
      </c>
      <c r="C201" s="102">
        <v>0</v>
      </c>
      <c r="D201" s="102">
        <v>0</v>
      </c>
      <c r="E201" s="102">
        <v>0</v>
      </c>
      <c r="F201" s="102">
        <v>0</v>
      </c>
      <c r="G201" s="102">
        <v>0</v>
      </c>
      <c r="H201" s="102">
        <v>0</v>
      </c>
      <c r="I201" s="102">
        <v>0</v>
      </c>
      <c r="J201" s="102">
        <v>0</v>
      </c>
      <c r="K201" s="102">
        <v>0</v>
      </c>
      <c r="L201" s="102">
        <v>0</v>
      </c>
      <c r="M201" s="102">
        <v>0</v>
      </c>
      <c r="N201" s="102">
        <v>0</v>
      </c>
      <c r="O201" s="102">
        <v>0</v>
      </c>
      <c r="P201" s="102">
        <v>0</v>
      </c>
      <c r="Q201" s="102">
        <v>0</v>
      </c>
      <c r="R201" s="102">
        <v>0</v>
      </c>
      <c r="S201" s="102">
        <v>0</v>
      </c>
      <c r="T201" s="102">
        <v>0</v>
      </c>
      <c r="U201" s="102">
        <v>0</v>
      </c>
      <c r="V201" s="102">
        <v>0</v>
      </c>
      <c r="W201" s="102">
        <v>0</v>
      </c>
      <c r="X201" s="102">
        <v>0</v>
      </c>
      <c r="Y201" s="102">
        <v>0</v>
      </c>
      <c r="Z201" s="102">
        <v>0</v>
      </c>
      <c r="AA201" s="102">
        <v>0</v>
      </c>
      <c r="AB201" s="102">
        <v>0</v>
      </c>
      <c r="AC201" s="102">
        <v>0.59476034713657677</v>
      </c>
      <c r="AD201" s="102">
        <v>0</v>
      </c>
      <c r="AE201" s="102">
        <v>0</v>
      </c>
      <c r="AF201" s="102">
        <v>0</v>
      </c>
      <c r="AG201" s="102">
        <v>0</v>
      </c>
      <c r="AH201" s="102">
        <v>0</v>
      </c>
      <c r="AI201" s="102">
        <v>0</v>
      </c>
      <c r="AJ201" s="102">
        <v>0</v>
      </c>
      <c r="AK201" s="102">
        <v>0</v>
      </c>
      <c r="AL201" s="102">
        <v>0</v>
      </c>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row>
    <row r="202" spans="1:134" ht="24.75" customHeight="1">
      <c r="A202" s="16" t="s">
        <v>25</v>
      </c>
      <c r="B202" s="17" t="s">
        <v>76</v>
      </c>
      <c r="C202" s="102">
        <v>0</v>
      </c>
      <c r="D202" s="102">
        <v>0</v>
      </c>
      <c r="E202" s="102">
        <v>0</v>
      </c>
      <c r="F202" s="102">
        <v>0</v>
      </c>
      <c r="G202" s="102">
        <v>0</v>
      </c>
      <c r="H202" s="102">
        <v>0</v>
      </c>
      <c r="I202" s="102">
        <v>0</v>
      </c>
      <c r="J202" s="102">
        <v>0</v>
      </c>
      <c r="K202" s="102">
        <v>0</v>
      </c>
      <c r="L202" s="102">
        <v>0</v>
      </c>
      <c r="M202" s="102">
        <v>0</v>
      </c>
      <c r="N202" s="102">
        <v>0</v>
      </c>
      <c r="O202" s="102">
        <v>0</v>
      </c>
      <c r="P202" s="102">
        <v>0</v>
      </c>
      <c r="Q202" s="102">
        <v>0</v>
      </c>
      <c r="R202" s="102">
        <v>0</v>
      </c>
      <c r="S202" s="102">
        <v>0</v>
      </c>
      <c r="T202" s="102">
        <v>0</v>
      </c>
      <c r="U202" s="102">
        <v>0</v>
      </c>
      <c r="V202" s="102">
        <v>0</v>
      </c>
      <c r="W202" s="102">
        <v>0</v>
      </c>
      <c r="X202" s="102">
        <v>0</v>
      </c>
      <c r="Y202" s="102">
        <v>0</v>
      </c>
      <c r="Z202" s="102">
        <v>0</v>
      </c>
      <c r="AA202" s="102">
        <v>0</v>
      </c>
      <c r="AB202" s="102">
        <v>0</v>
      </c>
      <c r="AC202" s="102">
        <v>0</v>
      </c>
      <c r="AD202" s="102">
        <v>0.59989448622379271</v>
      </c>
      <c r="AE202" s="102">
        <v>0</v>
      </c>
      <c r="AF202" s="102">
        <v>0</v>
      </c>
      <c r="AG202" s="102">
        <v>0</v>
      </c>
      <c r="AH202" s="102">
        <v>0</v>
      </c>
      <c r="AI202" s="102">
        <v>0</v>
      </c>
      <c r="AJ202" s="102">
        <v>0</v>
      </c>
      <c r="AK202" s="102">
        <v>0</v>
      </c>
      <c r="AL202" s="102">
        <v>0</v>
      </c>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row>
    <row r="203" spans="1:134" ht="24.75" customHeight="1">
      <c r="A203" s="16" t="s">
        <v>26</v>
      </c>
      <c r="B203" s="17" t="s">
        <v>77</v>
      </c>
      <c r="C203" s="102">
        <v>0</v>
      </c>
      <c r="D203" s="102">
        <v>0</v>
      </c>
      <c r="E203" s="102">
        <v>0</v>
      </c>
      <c r="F203" s="102">
        <v>0</v>
      </c>
      <c r="G203" s="102">
        <v>0</v>
      </c>
      <c r="H203" s="102">
        <v>0</v>
      </c>
      <c r="I203" s="102">
        <v>0</v>
      </c>
      <c r="J203" s="102">
        <v>0</v>
      </c>
      <c r="K203" s="102">
        <v>0</v>
      </c>
      <c r="L203" s="102">
        <v>0</v>
      </c>
      <c r="M203" s="102">
        <v>0</v>
      </c>
      <c r="N203" s="102">
        <v>0</v>
      </c>
      <c r="O203" s="102">
        <v>0</v>
      </c>
      <c r="P203" s="102">
        <v>0</v>
      </c>
      <c r="Q203" s="102">
        <v>0</v>
      </c>
      <c r="R203" s="102">
        <v>0</v>
      </c>
      <c r="S203" s="102">
        <v>0</v>
      </c>
      <c r="T203" s="102">
        <v>0</v>
      </c>
      <c r="U203" s="102">
        <v>0</v>
      </c>
      <c r="V203" s="102">
        <v>0</v>
      </c>
      <c r="W203" s="102">
        <v>0</v>
      </c>
      <c r="X203" s="102">
        <v>0</v>
      </c>
      <c r="Y203" s="102">
        <v>0</v>
      </c>
      <c r="Z203" s="102">
        <v>0</v>
      </c>
      <c r="AA203" s="102">
        <v>0</v>
      </c>
      <c r="AB203" s="102">
        <v>0</v>
      </c>
      <c r="AC203" s="102">
        <v>0</v>
      </c>
      <c r="AD203" s="102">
        <v>0</v>
      </c>
      <c r="AE203" s="102">
        <v>1</v>
      </c>
      <c r="AF203" s="102">
        <v>0</v>
      </c>
      <c r="AG203" s="102">
        <v>0</v>
      </c>
      <c r="AH203" s="102">
        <v>0</v>
      </c>
      <c r="AI203" s="102">
        <v>0</v>
      </c>
      <c r="AJ203" s="102">
        <v>0</v>
      </c>
      <c r="AK203" s="102">
        <v>0</v>
      </c>
      <c r="AL203" s="102">
        <v>0</v>
      </c>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row>
    <row r="204" spans="1:134" ht="24.75" customHeight="1">
      <c r="A204" s="16" t="s">
        <v>27</v>
      </c>
      <c r="B204" s="17" t="s">
        <v>78</v>
      </c>
      <c r="C204" s="102">
        <v>0</v>
      </c>
      <c r="D204" s="102">
        <v>0</v>
      </c>
      <c r="E204" s="102">
        <v>0</v>
      </c>
      <c r="F204" s="102">
        <v>0</v>
      </c>
      <c r="G204" s="102">
        <v>0</v>
      </c>
      <c r="H204" s="102">
        <v>0</v>
      </c>
      <c r="I204" s="102">
        <v>0</v>
      </c>
      <c r="J204" s="102">
        <v>0</v>
      </c>
      <c r="K204" s="102">
        <v>0</v>
      </c>
      <c r="L204" s="102">
        <v>0</v>
      </c>
      <c r="M204" s="102">
        <v>0</v>
      </c>
      <c r="N204" s="102">
        <v>0</v>
      </c>
      <c r="O204" s="102">
        <v>0</v>
      </c>
      <c r="P204" s="102">
        <v>0</v>
      </c>
      <c r="Q204" s="102">
        <v>0</v>
      </c>
      <c r="R204" s="102">
        <v>0</v>
      </c>
      <c r="S204" s="102">
        <v>0</v>
      </c>
      <c r="T204" s="102">
        <v>0</v>
      </c>
      <c r="U204" s="102">
        <v>0</v>
      </c>
      <c r="V204" s="102">
        <v>0</v>
      </c>
      <c r="W204" s="102">
        <v>0</v>
      </c>
      <c r="X204" s="102">
        <v>0</v>
      </c>
      <c r="Y204" s="102">
        <v>0</v>
      </c>
      <c r="Z204" s="102">
        <v>0</v>
      </c>
      <c r="AA204" s="102">
        <v>0</v>
      </c>
      <c r="AB204" s="102">
        <v>0</v>
      </c>
      <c r="AC204" s="102">
        <v>0</v>
      </c>
      <c r="AD204" s="102">
        <v>0</v>
      </c>
      <c r="AE204" s="102">
        <v>0</v>
      </c>
      <c r="AF204" s="102">
        <v>0.86726065261992513</v>
      </c>
      <c r="AG204" s="102">
        <v>0</v>
      </c>
      <c r="AH204" s="102">
        <v>0</v>
      </c>
      <c r="AI204" s="102">
        <v>0</v>
      </c>
      <c r="AJ204" s="102">
        <v>0</v>
      </c>
      <c r="AK204" s="102">
        <v>0</v>
      </c>
      <c r="AL204" s="102">
        <v>0</v>
      </c>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row>
    <row r="205" spans="1:134" ht="24.75" customHeight="1">
      <c r="A205" s="16" t="s">
        <v>28</v>
      </c>
      <c r="B205" s="17" t="s">
        <v>79</v>
      </c>
      <c r="C205" s="102">
        <v>0</v>
      </c>
      <c r="D205" s="102">
        <v>0</v>
      </c>
      <c r="E205" s="102">
        <v>0</v>
      </c>
      <c r="F205" s="102">
        <v>0</v>
      </c>
      <c r="G205" s="102">
        <v>0</v>
      </c>
      <c r="H205" s="102">
        <v>0</v>
      </c>
      <c r="I205" s="102">
        <v>0</v>
      </c>
      <c r="J205" s="102">
        <v>0</v>
      </c>
      <c r="K205" s="102">
        <v>0</v>
      </c>
      <c r="L205" s="102">
        <v>0</v>
      </c>
      <c r="M205" s="102">
        <v>0</v>
      </c>
      <c r="N205" s="102">
        <v>0</v>
      </c>
      <c r="O205" s="102">
        <v>0</v>
      </c>
      <c r="P205" s="102">
        <v>0</v>
      </c>
      <c r="Q205" s="102">
        <v>0</v>
      </c>
      <c r="R205" s="102">
        <v>0</v>
      </c>
      <c r="S205" s="102">
        <v>0</v>
      </c>
      <c r="T205" s="102">
        <v>0</v>
      </c>
      <c r="U205" s="102">
        <v>0</v>
      </c>
      <c r="V205" s="102">
        <v>0</v>
      </c>
      <c r="W205" s="102">
        <v>0</v>
      </c>
      <c r="X205" s="102">
        <v>0</v>
      </c>
      <c r="Y205" s="102">
        <v>0</v>
      </c>
      <c r="Z205" s="102">
        <v>0</v>
      </c>
      <c r="AA205" s="102">
        <v>0</v>
      </c>
      <c r="AB205" s="102">
        <v>0</v>
      </c>
      <c r="AC205" s="102">
        <v>0</v>
      </c>
      <c r="AD205" s="102">
        <v>0</v>
      </c>
      <c r="AE205" s="102">
        <v>0</v>
      </c>
      <c r="AF205" s="102">
        <v>0</v>
      </c>
      <c r="AG205" s="102">
        <v>0.93344282195515105</v>
      </c>
      <c r="AH205" s="102">
        <v>0</v>
      </c>
      <c r="AI205" s="102">
        <v>0</v>
      </c>
      <c r="AJ205" s="102">
        <v>0</v>
      </c>
      <c r="AK205" s="102">
        <v>0</v>
      </c>
      <c r="AL205" s="102">
        <v>0</v>
      </c>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row>
    <row r="206" spans="1:134" ht="24.75" customHeight="1">
      <c r="A206" s="16" t="s">
        <v>29</v>
      </c>
      <c r="B206" s="17" t="s">
        <v>80</v>
      </c>
      <c r="C206" s="102">
        <v>0</v>
      </c>
      <c r="D206" s="102">
        <v>0</v>
      </c>
      <c r="E206" s="102">
        <v>0</v>
      </c>
      <c r="F206" s="102">
        <v>0</v>
      </c>
      <c r="G206" s="102">
        <v>0</v>
      </c>
      <c r="H206" s="102">
        <v>0</v>
      </c>
      <c r="I206" s="102">
        <v>0</v>
      </c>
      <c r="J206" s="102">
        <v>0</v>
      </c>
      <c r="K206" s="102">
        <v>0</v>
      </c>
      <c r="L206" s="102">
        <v>0</v>
      </c>
      <c r="M206" s="102">
        <v>0</v>
      </c>
      <c r="N206" s="102">
        <v>0</v>
      </c>
      <c r="O206" s="102">
        <v>0</v>
      </c>
      <c r="P206" s="102">
        <v>0</v>
      </c>
      <c r="Q206" s="102">
        <v>0</v>
      </c>
      <c r="R206" s="102">
        <v>0</v>
      </c>
      <c r="S206" s="102">
        <v>0</v>
      </c>
      <c r="T206" s="102">
        <v>0</v>
      </c>
      <c r="U206" s="102">
        <v>0</v>
      </c>
      <c r="V206" s="102">
        <v>0</v>
      </c>
      <c r="W206" s="102">
        <v>0</v>
      </c>
      <c r="X206" s="102">
        <v>0</v>
      </c>
      <c r="Y206" s="102">
        <v>0</v>
      </c>
      <c r="Z206" s="102">
        <v>0</v>
      </c>
      <c r="AA206" s="102">
        <v>0</v>
      </c>
      <c r="AB206" s="102">
        <v>0</v>
      </c>
      <c r="AC206" s="102">
        <v>0</v>
      </c>
      <c r="AD206" s="102">
        <v>0</v>
      </c>
      <c r="AE206" s="102">
        <v>0</v>
      </c>
      <c r="AF206" s="102">
        <v>0</v>
      </c>
      <c r="AG206" s="102">
        <v>0</v>
      </c>
      <c r="AH206" s="102">
        <v>0.68831578202886301</v>
      </c>
      <c r="AI206" s="102">
        <v>0</v>
      </c>
      <c r="AJ206" s="102">
        <v>0</v>
      </c>
      <c r="AK206" s="102">
        <v>0</v>
      </c>
      <c r="AL206" s="102">
        <v>0</v>
      </c>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row>
    <row r="207" spans="1:134" ht="24.75" customHeight="1">
      <c r="A207" s="16" t="s">
        <v>30</v>
      </c>
      <c r="B207" s="17" t="s">
        <v>81</v>
      </c>
      <c r="C207" s="102">
        <v>0</v>
      </c>
      <c r="D207" s="102">
        <v>0</v>
      </c>
      <c r="E207" s="102">
        <v>0</v>
      </c>
      <c r="F207" s="102">
        <v>0</v>
      </c>
      <c r="G207" s="102">
        <v>0</v>
      </c>
      <c r="H207" s="102">
        <v>0</v>
      </c>
      <c r="I207" s="102">
        <v>0</v>
      </c>
      <c r="J207" s="102">
        <v>0</v>
      </c>
      <c r="K207" s="102">
        <v>0</v>
      </c>
      <c r="L207" s="102">
        <v>0</v>
      </c>
      <c r="M207" s="102">
        <v>0</v>
      </c>
      <c r="N207" s="102">
        <v>0</v>
      </c>
      <c r="O207" s="102">
        <v>0</v>
      </c>
      <c r="P207" s="102">
        <v>0</v>
      </c>
      <c r="Q207" s="102">
        <v>0</v>
      </c>
      <c r="R207" s="102">
        <v>0</v>
      </c>
      <c r="S207" s="102">
        <v>0</v>
      </c>
      <c r="T207" s="102">
        <v>0</v>
      </c>
      <c r="U207" s="102">
        <v>0</v>
      </c>
      <c r="V207" s="102">
        <v>0</v>
      </c>
      <c r="W207" s="102">
        <v>0</v>
      </c>
      <c r="X207" s="102">
        <v>0</v>
      </c>
      <c r="Y207" s="102">
        <v>0</v>
      </c>
      <c r="Z207" s="102">
        <v>0</v>
      </c>
      <c r="AA207" s="102">
        <v>0</v>
      </c>
      <c r="AB207" s="102">
        <v>0</v>
      </c>
      <c r="AC207" s="102">
        <v>0</v>
      </c>
      <c r="AD207" s="102">
        <v>0</v>
      </c>
      <c r="AE207" s="102">
        <v>0</v>
      </c>
      <c r="AF207" s="102">
        <v>0</v>
      </c>
      <c r="AG207" s="102">
        <v>0</v>
      </c>
      <c r="AH207" s="102">
        <v>0</v>
      </c>
      <c r="AI207" s="102">
        <v>0.53256600186320169</v>
      </c>
      <c r="AJ207" s="102">
        <v>0</v>
      </c>
      <c r="AK207" s="102">
        <v>0</v>
      </c>
      <c r="AL207" s="102">
        <v>0</v>
      </c>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row>
    <row r="208" spans="1:134" ht="24.75" customHeight="1">
      <c r="A208" s="16" t="s">
        <v>31</v>
      </c>
      <c r="B208" s="17" t="s">
        <v>82</v>
      </c>
      <c r="C208" s="102">
        <v>0</v>
      </c>
      <c r="D208" s="102">
        <v>0</v>
      </c>
      <c r="E208" s="102">
        <v>0</v>
      </c>
      <c r="F208" s="102">
        <v>0</v>
      </c>
      <c r="G208" s="102">
        <v>0</v>
      </c>
      <c r="H208" s="102">
        <v>0</v>
      </c>
      <c r="I208" s="102">
        <v>0</v>
      </c>
      <c r="J208" s="102">
        <v>0</v>
      </c>
      <c r="K208" s="102">
        <v>0</v>
      </c>
      <c r="L208" s="102">
        <v>0</v>
      </c>
      <c r="M208" s="102">
        <v>0</v>
      </c>
      <c r="N208" s="102">
        <v>0</v>
      </c>
      <c r="O208" s="102">
        <v>0</v>
      </c>
      <c r="P208" s="102">
        <v>0</v>
      </c>
      <c r="Q208" s="102">
        <v>0</v>
      </c>
      <c r="R208" s="102">
        <v>0</v>
      </c>
      <c r="S208" s="102">
        <v>0</v>
      </c>
      <c r="T208" s="102">
        <v>0</v>
      </c>
      <c r="U208" s="102">
        <v>0</v>
      </c>
      <c r="V208" s="102">
        <v>0</v>
      </c>
      <c r="W208" s="102">
        <v>0</v>
      </c>
      <c r="X208" s="102">
        <v>0</v>
      </c>
      <c r="Y208" s="102">
        <v>0</v>
      </c>
      <c r="Z208" s="102">
        <v>0</v>
      </c>
      <c r="AA208" s="102">
        <v>0</v>
      </c>
      <c r="AB208" s="102">
        <v>0</v>
      </c>
      <c r="AC208" s="102">
        <v>0</v>
      </c>
      <c r="AD208" s="102">
        <v>0</v>
      </c>
      <c r="AE208" s="102">
        <v>0</v>
      </c>
      <c r="AF208" s="102">
        <v>0</v>
      </c>
      <c r="AG208" s="102">
        <v>0</v>
      </c>
      <c r="AH208" s="102">
        <v>0</v>
      </c>
      <c r="AI208" s="102">
        <v>0</v>
      </c>
      <c r="AJ208" s="102">
        <v>0.69090083645622258</v>
      </c>
      <c r="AK208" s="102">
        <v>0</v>
      </c>
      <c r="AL208" s="102">
        <v>0</v>
      </c>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row>
    <row r="209" spans="1:137" ht="24.75" customHeight="1">
      <c r="A209" s="16" t="s">
        <v>32</v>
      </c>
      <c r="B209" s="17" t="s">
        <v>83</v>
      </c>
      <c r="C209" s="102">
        <v>0</v>
      </c>
      <c r="D209" s="102">
        <v>0</v>
      </c>
      <c r="E209" s="102">
        <v>0</v>
      </c>
      <c r="F209" s="102">
        <v>0</v>
      </c>
      <c r="G209" s="102">
        <v>0</v>
      </c>
      <c r="H209" s="102">
        <v>0</v>
      </c>
      <c r="I209" s="102">
        <v>0</v>
      </c>
      <c r="J209" s="102">
        <v>0</v>
      </c>
      <c r="K209" s="102">
        <v>0</v>
      </c>
      <c r="L209" s="102">
        <v>0</v>
      </c>
      <c r="M209" s="102">
        <v>0</v>
      </c>
      <c r="N209" s="102">
        <v>0</v>
      </c>
      <c r="O209" s="102">
        <v>0</v>
      </c>
      <c r="P209" s="102">
        <v>0</v>
      </c>
      <c r="Q209" s="102">
        <v>0</v>
      </c>
      <c r="R209" s="102">
        <v>0</v>
      </c>
      <c r="S209" s="102">
        <v>0</v>
      </c>
      <c r="T209" s="102">
        <v>0</v>
      </c>
      <c r="U209" s="102">
        <v>0</v>
      </c>
      <c r="V209" s="102">
        <v>0</v>
      </c>
      <c r="W209" s="102">
        <v>0</v>
      </c>
      <c r="X209" s="102">
        <v>0</v>
      </c>
      <c r="Y209" s="102">
        <v>0</v>
      </c>
      <c r="Z209" s="102">
        <v>0</v>
      </c>
      <c r="AA209" s="102">
        <v>0</v>
      </c>
      <c r="AB209" s="102">
        <v>0</v>
      </c>
      <c r="AC209" s="102">
        <v>0</v>
      </c>
      <c r="AD209" s="102">
        <v>0</v>
      </c>
      <c r="AE209" s="102">
        <v>0</v>
      </c>
      <c r="AF209" s="102">
        <v>0</v>
      </c>
      <c r="AG209" s="102">
        <v>0</v>
      </c>
      <c r="AH209" s="102">
        <v>0</v>
      </c>
      <c r="AI209" s="102">
        <v>0</v>
      </c>
      <c r="AJ209" s="102">
        <v>0</v>
      </c>
      <c r="AK209" s="102">
        <v>1</v>
      </c>
      <c r="AL209" s="102">
        <v>0</v>
      </c>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row>
    <row r="210" spans="1:137" ht="24.75" customHeight="1">
      <c r="A210" s="23" t="s">
        <v>33</v>
      </c>
      <c r="B210" s="24" t="s">
        <v>84</v>
      </c>
      <c r="C210" s="102">
        <v>0</v>
      </c>
      <c r="D210" s="102">
        <v>0</v>
      </c>
      <c r="E210" s="102">
        <v>0</v>
      </c>
      <c r="F210" s="102">
        <v>0</v>
      </c>
      <c r="G210" s="102">
        <v>0</v>
      </c>
      <c r="H210" s="102">
        <v>0</v>
      </c>
      <c r="I210" s="102">
        <v>0</v>
      </c>
      <c r="J210" s="102">
        <v>0</v>
      </c>
      <c r="K210" s="102">
        <v>0</v>
      </c>
      <c r="L210" s="102">
        <v>0</v>
      </c>
      <c r="M210" s="102">
        <v>0</v>
      </c>
      <c r="N210" s="102">
        <v>0</v>
      </c>
      <c r="O210" s="102">
        <v>0</v>
      </c>
      <c r="P210" s="102">
        <v>0</v>
      </c>
      <c r="Q210" s="102">
        <v>0</v>
      </c>
      <c r="R210" s="102">
        <v>0</v>
      </c>
      <c r="S210" s="102">
        <v>0</v>
      </c>
      <c r="T210" s="102">
        <v>0</v>
      </c>
      <c r="U210" s="102">
        <v>0</v>
      </c>
      <c r="V210" s="102">
        <v>0</v>
      </c>
      <c r="W210" s="102">
        <v>0</v>
      </c>
      <c r="X210" s="102">
        <v>0</v>
      </c>
      <c r="Y210" s="102">
        <v>0</v>
      </c>
      <c r="Z210" s="102">
        <v>0</v>
      </c>
      <c r="AA210" s="102">
        <v>0</v>
      </c>
      <c r="AB210" s="102">
        <v>0</v>
      </c>
      <c r="AC210" s="102">
        <v>0</v>
      </c>
      <c r="AD210" s="102">
        <v>0</v>
      </c>
      <c r="AE210" s="102">
        <v>0</v>
      </c>
      <c r="AF210" s="102">
        <v>0</v>
      </c>
      <c r="AG210" s="102">
        <v>0</v>
      </c>
      <c r="AH210" s="102">
        <v>0</v>
      </c>
      <c r="AI210" s="102">
        <v>0</v>
      </c>
      <c r="AJ210" s="102">
        <v>0</v>
      </c>
      <c r="AK210" s="102">
        <v>0</v>
      </c>
      <c r="AL210" s="102">
        <v>0.84268327119566977</v>
      </c>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row>
    <row r="211" spans="1:137">
      <c r="C211" s="4"/>
      <c r="D211" s="114"/>
      <c r="E211" s="11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row>
    <row r="212" spans="1:137" ht="21" customHeight="1">
      <c r="A212" s="6"/>
      <c r="B212" s="7"/>
      <c r="C212" s="8"/>
      <c r="D212" s="105"/>
      <c r="E212" s="105"/>
      <c r="F212" s="8" t="s">
        <v>1</v>
      </c>
      <c r="G212" s="8" t="s">
        <v>2</v>
      </c>
      <c r="H212" s="8" t="s">
        <v>3</v>
      </c>
      <c r="I212" s="8" t="s">
        <v>4</v>
      </c>
      <c r="J212" s="8" t="s">
        <v>5</v>
      </c>
      <c r="K212" s="8" t="s">
        <v>6</v>
      </c>
      <c r="L212" s="8" t="s">
        <v>7</v>
      </c>
      <c r="M212" s="8" t="s">
        <v>8</v>
      </c>
      <c r="N212" s="8" t="s">
        <v>9</v>
      </c>
      <c r="O212" s="8" t="s">
        <v>10</v>
      </c>
      <c r="P212" s="8" t="s">
        <v>11</v>
      </c>
      <c r="Q212" s="8" t="s">
        <v>12</v>
      </c>
      <c r="R212" s="8" t="s">
        <v>13</v>
      </c>
      <c r="S212" s="8" t="s">
        <v>14</v>
      </c>
      <c r="T212" s="8" t="s">
        <v>15</v>
      </c>
      <c r="U212" s="8" t="s">
        <v>16</v>
      </c>
      <c r="V212" s="8" t="s">
        <v>17</v>
      </c>
      <c r="W212" s="8" t="s">
        <v>18</v>
      </c>
      <c r="X212" s="8" t="s">
        <v>19</v>
      </c>
      <c r="Y212" s="8" t="s">
        <v>20</v>
      </c>
      <c r="Z212" s="8" t="s">
        <v>21</v>
      </c>
      <c r="AA212" s="8" t="s">
        <v>22</v>
      </c>
      <c r="AB212" s="8" t="s">
        <v>23</v>
      </c>
      <c r="AC212" s="8" t="s">
        <v>24</v>
      </c>
      <c r="AD212" s="8" t="s">
        <v>25</v>
      </c>
      <c r="AE212" s="8" t="s">
        <v>26</v>
      </c>
      <c r="AF212" s="8" t="s">
        <v>27</v>
      </c>
      <c r="AG212" s="8" t="s">
        <v>28</v>
      </c>
      <c r="AH212" s="8" t="s">
        <v>29</v>
      </c>
      <c r="AI212" s="8" t="s">
        <v>30</v>
      </c>
      <c r="AJ212" s="8" t="s">
        <v>31</v>
      </c>
      <c r="AK212" s="8" t="s">
        <v>32</v>
      </c>
      <c r="AL212" s="9" t="s">
        <v>33</v>
      </c>
    </row>
    <row r="213" spans="1:137" s="15" customFormat="1" ht="44.25" customHeight="1">
      <c r="A213" s="10"/>
      <c r="B213" s="129" t="s">
        <v>191</v>
      </c>
      <c r="C213" s="12" t="s">
        <v>50</v>
      </c>
      <c r="D213" s="106" t="s">
        <v>180</v>
      </c>
      <c r="E213" s="106" t="s">
        <v>179</v>
      </c>
      <c r="F213" s="12" t="s">
        <v>52</v>
      </c>
      <c r="G213" s="12" t="s">
        <v>53</v>
      </c>
      <c r="H213" s="12" t="s">
        <v>54</v>
      </c>
      <c r="I213" s="12" t="s">
        <v>55</v>
      </c>
      <c r="J213" s="12" t="s">
        <v>56</v>
      </c>
      <c r="K213" s="12" t="s">
        <v>57</v>
      </c>
      <c r="L213" s="12" t="s">
        <v>58</v>
      </c>
      <c r="M213" s="12" t="s">
        <v>59</v>
      </c>
      <c r="N213" s="12" t="s">
        <v>60</v>
      </c>
      <c r="O213" s="12" t="s">
        <v>61</v>
      </c>
      <c r="P213" s="12" t="s">
        <v>62</v>
      </c>
      <c r="Q213" s="12" t="s">
        <v>63</v>
      </c>
      <c r="R213" s="12" t="s">
        <v>64</v>
      </c>
      <c r="S213" s="12" t="s">
        <v>65</v>
      </c>
      <c r="T213" s="12" t="s">
        <v>66</v>
      </c>
      <c r="U213" s="12" t="s">
        <v>67</v>
      </c>
      <c r="V213" s="12" t="s">
        <v>68</v>
      </c>
      <c r="W213" s="12" t="s">
        <v>69</v>
      </c>
      <c r="X213" s="12" t="s">
        <v>70</v>
      </c>
      <c r="Y213" s="12" t="s">
        <v>71</v>
      </c>
      <c r="Z213" s="12" t="s">
        <v>72</v>
      </c>
      <c r="AA213" s="12" t="s">
        <v>73</v>
      </c>
      <c r="AB213" s="12" t="s">
        <v>74</v>
      </c>
      <c r="AC213" s="12" t="s">
        <v>75</v>
      </c>
      <c r="AD213" s="12" t="s">
        <v>76</v>
      </c>
      <c r="AE213" s="12" t="s">
        <v>77</v>
      </c>
      <c r="AF213" s="12" t="s">
        <v>78</v>
      </c>
      <c r="AG213" s="12" t="s">
        <v>79</v>
      </c>
      <c r="AH213" s="12" t="s">
        <v>80</v>
      </c>
      <c r="AI213" s="12" t="s">
        <v>81</v>
      </c>
      <c r="AJ213" s="12" t="s">
        <v>82</v>
      </c>
      <c r="AK213" s="12" t="s">
        <v>83</v>
      </c>
      <c r="AL213" s="11" t="s">
        <v>84</v>
      </c>
    </row>
    <row r="214" spans="1:137" ht="24.75" customHeight="1">
      <c r="A214" s="16"/>
      <c r="B214" s="17" t="s">
        <v>89</v>
      </c>
      <c r="C214" s="102">
        <f t="array" ref="C214:AL249">MMULT(C175:AL210,C57:AL92)</f>
        <v>7.606911293872089E-3</v>
      </c>
      <c r="D214" s="102">
        <v>1.7781392895121569E-6</v>
      </c>
      <c r="E214" s="102">
        <v>0</v>
      </c>
      <c r="F214" s="102">
        <v>1.029314137413834E-6</v>
      </c>
      <c r="G214" s="102">
        <v>2.0318283168396747E-2</v>
      </c>
      <c r="H214" s="102">
        <v>1.8061322909061087E-3</v>
      </c>
      <c r="I214" s="102">
        <v>3.5568815803046339E-4</v>
      </c>
      <c r="J214" s="102">
        <v>8.9866324309348483E-5</v>
      </c>
      <c r="K214" s="102">
        <v>1.2489062497727682E-6</v>
      </c>
      <c r="L214" s="102">
        <v>3.0445683734622695E-6</v>
      </c>
      <c r="M214" s="102">
        <v>6.3900265449890232E-9</v>
      </c>
      <c r="N214" s="102">
        <v>5.7628871525851967E-6</v>
      </c>
      <c r="O214" s="102">
        <v>0</v>
      </c>
      <c r="P214" s="102">
        <v>0</v>
      </c>
      <c r="Q214" s="102">
        <v>0</v>
      </c>
      <c r="R214" s="102">
        <v>0</v>
      </c>
      <c r="S214" s="102">
        <v>0</v>
      </c>
      <c r="T214" s="102">
        <v>2.7410061402401092E-8</v>
      </c>
      <c r="U214" s="102">
        <v>0</v>
      </c>
      <c r="V214" s="102">
        <v>3.4240901628603752E-4</v>
      </c>
      <c r="W214" s="102">
        <v>1.1956440590701729E-4</v>
      </c>
      <c r="X214" s="102">
        <v>0</v>
      </c>
      <c r="Y214" s="102">
        <v>0</v>
      </c>
      <c r="Z214" s="102">
        <v>1.4066426442954915E-5</v>
      </c>
      <c r="AA214" s="102">
        <v>0</v>
      </c>
      <c r="AB214" s="102">
        <v>1.1650091375396726E-7</v>
      </c>
      <c r="AC214" s="102">
        <v>0</v>
      </c>
      <c r="AD214" s="102">
        <v>0</v>
      </c>
      <c r="AE214" s="102">
        <v>2.9697491828135832E-6</v>
      </c>
      <c r="AF214" s="102">
        <v>1.0798482768315472E-4</v>
      </c>
      <c r="AG214" s="102">
        <v>3.3004955787397408E-4</v>
      </c>
      <c r="AH214" s="102">
        <v>1.8638118601924634E-4</v>
      </c>
      <c r="AI214" s="102">
        <v>9.0340716862979055E-7</v>
      </c>
      <c r="AJ214" s="102">
        <v>1.4335879152624471E-3</v>
      </c>
      <c r="AK214" s="102">
        <v>0</v>
      </c>
      <c r="AL214" s="102">
        <v>0</v>
      </c>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row>
    <row r="215" spans="1:137" s="104" customFormat="1" ht="24.75" customHeight="1">
      <c r="A215" s="115"/>
      <c r="B215" s="116" t="s">
        <v>181</v>
      </c>
      <c r="C215" s="102">
        <v>0</v>
      </c>
      <c r="D215" s="102">
        <v>8.3824800607415245E-4</v>
      </c>
      <c r="E215" s="102">
        <v>4.6747663193819605E-3</v>
      </c>
      <c r="F215" s="102">
        <v>0</v>
      </c>
      <c r="G215" s="102">
        <v>6.4729521628767754E-4</v>
      </c>
      <c r="H215" s="102">
        <v>3.1616666629528317E-8</v>
      </c>
      <c r="I215" s="102">
        <v>0</v>
      </c>
      <c r="J215" s="102">
        <v>6.8287262863722371E-7</v>
      </c>
      <c r="K215" s="102">
        <v>0</v>
      </c>
      <c r="L215" s="102">
        <v>0</v>
      </c>
      <c r="M215" s="102">
        <v>0</v>
      </c>
      <c r="N215" s="102">
        <v>0</v>
      </c>
      <c r="O215" s="102">
        <v>0</v>
      </c>
      <c r="P215" s="102">
        <v>0</v>
      </c>
      <c r="Q215" s="102">
        <v>0</v>
      </c>
      <c r="R215" s="102">
        <v>0</v>
      </c>
      <c r="S215" s="102">
        <v>0</v>
      </c>
      <c r="T215" s="102">
        <v>0</v>
      </c>
      <c r="U215" s="102">
        <v>0</v>
      </c>
      <c r="V215" s="102">
        <v>3.5344186531984756E-5</v>
      </c>
      <c r="W215" s="102">
        <v>0</v>
      </c>
      <c r="X215" s="102">
        <v>0</v>
      </c>
      <c r="Y215" s="102">
        <v>0</v>
      </c>
      <c r="Z215" s="102">
        <v>0</v>
      </c>
      <c r="AA215" s="102">
        <v>0</v>
      </c>
      <c r="AB215" s="102">
        <v>0</v>
      </c>
      <c r="AC215" s="102">
        <v>0</v>
      </c>
      <c r="AD215" s="102">
        <v>0</v>
      </c>
      <c r="AE215" s="102">
        <v>2.4577914079165639E-7</v>
      </c>
      <c r="AF215" s="102">
        <v>0</v>
      </c>
      <c r="AG215" s="102">
        <v>4.8567012454256631E-5</v>
      </c>
      <c r="AH215" s="102">
        <v>0</v>
      </c>
      <c r="AI215" s="102">
        <v>0</v>
      </c>
      <c r="AJ215" s="102">
        <v>2.4402582154825221E-4</v>
      </c>
      <c r="AK215" s="102">
        <v>0</v>
      </c>
      <c r="AL215" s="102">
        <v>0</v>
      </c>
      <c r="AM215" s="114"/>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4"/>
      <c r="BR215" s="114"/>
      <c r="BS215" s="114"/>
      <c r="BT215" s="114"/>
      <c r="BU215" s="114"/>
      <c r="BV215" s="114"/>
      <c r="BW215" s="114"/>
      <c r="BX215" s="114"/>
      <c r="BY215" s="114"/>
      <c r="BZ215" s="114"/>
      <c r="CA215" s="114"/>
      <c r="CB215" s="114"/>
      <c r="CC215" s="114"/>
      <c r="CD215" s="114"/>
      <c r="CE215" s="114"/>
      <c r="CF215" s="114"/>
      <c r="CG215" s="114"/>
      <c r="CH215" s="114"/>
      <c r="CI215" s="114"/>
      <c r="CJ215" s="114"/>
      <c r="CK215" s="114"/>
      <c r="CL215" s="114"/>
      <c r="CM215" s="114"/>
      <c r="CN215" s="114"/>
      <c r="CO215" s="114"/>
      <c r="CP215" s="114"/>
      <c r="CQ215" s="114"/>
      <c r="CR215" s="114"/>
      <c r="CS215" s="114"/>
      <c r="CT215" s="114"/>
      <c r="CU215" s="114"/>
      <c r="CV215" s="114"/>
      <c r="CW215" s="114"/>
      <c r="CX215" s="114"/>
      <c r="CY215" s="114"/>
      <c r="CZ215" s="114"/>
      <c r="DA215" s="114"/>
      <c r="DB215" s="114"/>
      <c r="DC215" s="114"/>
      <c r="DD215" s="114"/>
      <c r="DE215" s="114"/>
      <c r="DF215" s="114"/>
      <c r="DG215" s="114"/>
      <c r="DH215" s="114"/>
      <c r="DI215" s="114"/>
      <c r="DJ215" s="114"/>
      <c r="DK215" s="114"/>
      <c r="DL215" s="114"/>
      <c r="DM215" s="114"/>
      <c r="DN215" s="114"/>
      <c r="DO215" s="114"/>
      <c r="DP215" s="114"/>
      <c r="DQ215" s="114"/>
      <c r="DR215" s="114"/>
      <c r="DS215" s="114"/>
      <c r="DT215" s="114"/>
      <c r="DU215" s="114"/>
      <c r="DV215" s="114"/>
      <c r="DW215" s="114"/>
      <c r="DX215" s="114"/>
      <c r="DY215" s="114"/>
      <c r="DZ215" s="114"/>
      <c r="EA215" s="114"/>
      <c r="EB215" s="114"/>
      <c r="EC215" s="114"/>
      <c r="ED215" s="114"/>
    </row>
    <row r="216" spans="1:137" s="104" customFormat="1" ht="24.75" customHeight="1">
      <c r="A216" s="115"/>
      <c r="B216" s="116" t="s">
        <v>182</v>
      </c>
      <c r="C216" s="102">
        <v>0</v>
      </c>
      <c r="D216" s="102">
        <v>0</v>
      </c>
      <c r="E216" s="102">
        <v>0</v>
      </c>
      <c r="F216" s="102">
        <v>0</v>
      </c>
      <c r="G216" s="102">
        <v>9.1242784842599791E-7</v>
      </c>
      <c r="H216" s="102">
        <v>0</v>
      </c>
      <c r="I216" s="102">
        <v>0</v>
      </c>
      <c r="J216" s="102">
        <v>0</v>
      </c>
      <c r="K216" s="102">
        <v>0</v>
      </c>
      <c r="L216" s="102">
        <v>0</v>
      </c>
      <c r="M216" s="102">
        <v>0</v>
      </c>
      <c r="N216" s="102">
        <v>0</v>
      </c>
      <c r="O216" s="102">
        <v>0</v>
      </c>
      <c r="P216" s="102">
        <v>0</v>
      </c>
      <c r="Q216" s="102">
        <v>0</v>
      </c>
      <c r="R216" s="102">
        <v>0</v>
      </c>
      <c r="S216" s="102">
        <v>0</v>
      </c>
      <c r="T216" s="102">
        <v>0</v>
      </c>
      <c r="U216" s="102">
        <v>0</v>
      </c>
      <c r="V216" s="102">
        <v>0</v>
      </c>
      <c r="W216" s="102">
        <v>0</v>
      </c>
      <c r="X216" s="102">
        <v>0</v>
      </c>
      <c r="Y216" s="102">
        <v>0</v>
      </c>
      <c r="Z216" s="102">
        <v>0</v>
      </c>
      <c r="AA216" s="102">
        <v>0</v>
      </c>
      <c r="AB216" s="102">
        <v>0</v>
      </c>
      <c r="AC216" s="102">
        <v>0</v>
      </c>
      <c r="AD216" s="102">
        <v>0</v>
      </c>
      <c r="AE216" s="102">
        <v>0</v>
      </c>
      <c r="AF216" s="102">
        <v>0</v>
      </c>
      <c r="AG216" s="102">
        <v>0</v>
      </c>
      <c r="AH216" s="102">
        <v>0</v>
      </c>
      <c r="AI216" s="102">
        <v>0</v>
      </c>
      <c r="AJ216" s="102">
        <v>6.1251301132389915E-6</v>
      </c>
      <c r="AK216" s="102">
        <v>0</v>
      </c>
      <c r="AL216" s="102">
        <v>0</v>
      </c>
      <c r="AM216" s="114"/>
      <c r="AN216" s="114"/>
      <c r="AO216" s="114"/>
      <c r="AP216" s="114"/>
      <c r="AQ216" s="114"/>
      <c r="AR216" s="114"/>
      <c r="AS216" s="114"/>
      <c r="AT216" s="114"/>
      <c r="AU216" s="114"/>
      <c r="AV216" s="114"/>
      <c r="AW216" s="114"/>
      <c r="AX216" s="114"/>
      <c r="AY216" s="114"/>
      <c r="AZ216" s="114"/>
      <c r="BA216" s="114"/>
      <c r="BB216" s="114"/>
      <c r="BC216" s="114"/>
      <c r="BD216" s="114"/>
      <c r="BE216" s="114"/>
      <c r="BF216" s="114"/>
      <c r="BG216" s="114"/>
      <c r="BH216" s="114"/>
      <c r="BI216" s="114"/>
      <c r="BJ216" s="114"/>
      <c r="BK216" s="114"/>
      <c r="BL216" s="114"/>
      <c r="BM216" s="114"/>
      <c r="BN216" s="114"/>
      <c r="BO216" s="114"/>
      <c r="BP216" s="114"/>
      <c r="BQ216" s="114"/>
      <c r="BR216" s="114"/>
      <c r="BS216" s="114"/>
      <c r="BT216" s="114"/>
      <c r="BU216" s="114"/>
      <c r="BV216" s="114"/>
      <c r="BW216" s="114"/>
      <c r="BX216" s="114"/>
      <c r="BY216" s="114"/>
      <c r="BZ216" s="114"/>
      <c r="CA216" s="114"/>
      <c r="CB216" s="114"/>
      <c r="CC216" s="114"/>
      <c r="CD216" s="114"/>
      <c r="CE216" s="114"/>
      <c r="CF216" s="114"/>
      <c r="CG216" s="114"/>
      <c r="CH216" s="114"/>
      <c r="CI216" s="114"/>
      <c r="CJ216" s="114"/>
      <c r="CK216" s="114"/>
      <c r="CL216" s="114"/>
      <c r="CM216" s="114"/>
      <c r="CN216" s="114"/>
      <c r="CO216" s="114"/>
      <c r="CP216" s="114"/>
      <c r="CQ216" s="114"/>
      <c r="CR216" s="114"/>
      <c r="CS216" s="114"/>
      <c r="CT216" s="114"/>
      <c r="CU216" s="114"/>
      <c r="CV216" s="114"/>
      <c r="CW216" s="114"/>
      <c r="CX216" s="114"/>
      <c r="CY216" s="114"/>
      <c r="CZ216" s="114"/>
      <c r="DA216" s="114"/>
      <c r="DB216" s="114"/>
      <c r="DC216" s="114"/>
      <c r="DD216" s="114"/>
      <c r="DE216" s="114"/>
      <c r="DF216" s="114"/>
      <c r="DG216" s="114"/>
      <c r="DH216" s="114"/>
      <c r="DI216" s="114"/>
      <c r="DJ216" s="114"/>
      <c r="DK216" s="114"/>
      <c r="DL216" s="114"/>
      <c r="DM216" s="114"/>
      <c r="DN216" s="114"/>
      <c r="DO216" s="114"/>
      <c r="DP216" s="114"/>
      <c r="DQ216" s="114"/>
      <c r="DR216" s="114"/>
      <c r="DS216" s="114"/>
      <c r="DT216" s="114"/>
      <c r="DU216" s="114"/>
      <c r="DV216" s="114"/>
      <c r="DW216" s="114"/>
      <c r="DX216" s="114"/>
      <c r="DY216" s="114"/>
      <c r="DZ216" s="114"/>
      <c r="EA216" s="114"/>
      <c r="EB216" s="114"/>
      <c r="EC216" s="114"/>
      <c r="ED216" s="114"/>
    </row>
    <row r="217" spans="1:137" ht="24.75" customHeight="1">
      <c r="A217" s="16" t="s">
        <v>1</v>
      </c>
      <c r="B217" s="17" t="s">
        <v>52</v>
      </c>
      <c r="C217" s="102">
        <v>1.469810043736068E-8</v>
      </c>
      <c r="D217" s="102">
        <v>0</v>
      </c>
      <c r="E217" s="102">
        <v>0</v>
      </c>
      <c r="F217" s="102">
        <v>0</v>
      </c>
      <c r="G217" s="102">
        <v>4.4020061700527703E-9</v>
      </c>
      <c r="H217" s="102">
        <v>2.901768575138392E-8</v>
      </c>
      <c r="I217" s="102">
        <v>2.3669530924700025E-6</v>
      </c>
      <c r="J217" s="102">
        <v>8.8667678091196535E-6</v>
      </c>
      <c r="K217" s="102">
        <v>1.9367602440011201E-3</v>
      </c>
      <c r="L217" s="102">
        <v>2.0707207999441578E-4</v>
      </c>
      <c r="M217" s="102">
        <v>1.1957047517144712E-4</v>
      </c>
      <c r="N217" s="102">
        <v>2.2660774477650867E-4</v>
      </c>
      <c r="O217" s="102">
        <v>2.1747034279964685E-7</v>
      </c>
      <c r="P217" s="102">
        <v>1.2096504198408694E-7</v>
      </c>
      <c r="Q217" s="102">
        <v>5.6570059947647483E-8</v>
      </c>
      <c r="R217" s="102">
        <v>1.7929956163195381E-8</v>
      </c>
      <c r="S217" s="102">
        <v>3.9194015757985699E-8</v>
      </c>
      <c r="T217" s="102">
        <v>1.6665370360207603E-7</v>
      </c>
      <c r="U217" s="102">
        <v>1.8789008565124047E-8</v>
      </c>
      <c r="V217" s="102">
        <v>1.2837743113118873E-6</v>
      </c>
      <c r="W217" s="102">
        <v>1.9782290083574364E-5</v>
      </c>
      <c r="X217" s="102">
        <v>8.5761899655954505E-4</v>
      </c>
      <c r="Y217" s="102">
        <v>9.8883836420808841E-8</v>
      </c>
      <c r="Z217" s="102">
        <v>0</v>
      </c>
      <c r="AA217" s="102">
        <v>0</v>
      </c>
      <c r="AB217" s="102">
        <v>0</v>
      </c>
      <c r="AC217" s="102">
        <v>5.9340681825401973E-9</v>
      </c>
      <c r="AD217" s="102">
        <v>0</v>
      </c>
      <c r="AE217" s="102">
        <v>2.2351932540965591E-8</v>
      </c>
      <c r="AF217" s="102">
        <v>6.2142588637142753E-7</v>
      </c>
      <c r="AG217" s="102">
        <v>2.5633922604300471E-8</v>
      </c>
      <c r="AH217" s="102">
        <v>0</v>
      </c>
      <c r="AI217" s="102">
        <v>1.4581185492340213E-8</v>
      </c>
      <c r="AJ217" s="102">
        <v>-2.029648758965985E-8</v>
      </c>
      <c r="AK217" s="102">
        <v>0</v>
      </c>
      <c r="AL217" s="102">
        <v>1.0789862274938374E-6</v>
      </c>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row>
    <row r="218" spans="1:137" ht="24.75" customHeight="1">
      <c r="A218" s="16" t="s">
        <v>2</v>
      </c>
      <c r="B218" s="17" t="s">
        <v>53</v>
      </c>
      <c r="C218" s="102">
        <v>2.4233898039861729E-2</v>
      </c>
      <c r="D218" s="102">
        <v>1.4114717334198914E-2</v>
      </c>
      <c r="E218" s="102">
        <v>4.7940127297738683E-3</v>
      </c>
      <c r="F218" s="102">
        <v>0</v>
      </c>
      <c r="G218" s="102">
        <v>4.2846295083340188E-2</v>
      </c>
      <c r="H218" s="102">
        <v>2.3199893599124659E-3</v>
      </c>
      <c r="I218" s="102">
        <v>3.3290239422700487E-4</v>
      </c>
      <c r="J218" s="102">
        <v>9.7141763617867281E-4</v>
      </c>
      <c r="K218" s="102">
        <v>1.2607345796876557E-6</v>
      </c>
      <c r="L218" s="102">
        <v>3.4430116183653865E-5</v>
      </c>
      <c r="M218" s="102">
        <v>2.1734968321132123E-7</v>
      </c>
      <c r="N218" s="102">
        <v>0</v>
      </c>
      <c r="O218" s="102">
        <v>0</v>
      </c>
      <c r="P218" s="102">
        <v>0</v>
      </c>
      <c r="Q218" s="102">
        <v>0</v>
      </c>
      <c r="R218" s="102">
        <v>0</v>
      </c>
      <c r="S218" s="102">
        <v>0</v>
      </c>
      <c r="T218" s="102">
        <v>0</v>
      </c>
      <c r="U218" s="102">
        <v>0</v>
      </c>
      <c r="V218" s="102">
        <v>2.8526465805969525E-5</v>
      </c>
      <c r="W218" s="102">
        <v>0</v>
      </c>
      <c r="X218" s="102">
        <v>0</v>
      </c>
      <c r="Y218" s="102">
        <v>0</v>
      </c>
      <c r="Z218" s="102">
        <v>5.0200999347343742E-5</v>
      </c>
      <c r="AA218" s="102">
        <v>0</v>
      </c>
      <c r="AB218" s="102">
        <v>0</v>
      </c>
      <c r="AC218" s="102">
        <v>0</v>
      </c>
      <c r="AD218" s="102">
        <v>9.0590022329245008E-9</v>
      </c>
      <c r="AE218" s="102">
        <v>4.8594315849729742E-5</v>
      </c>
      <c r="AF218" s="102">
        <v>3.8843509744725162E-4</v>
      </c>
      <c r="AG218" s="102">
        <v>4.3038532420444225E-3</v>
      </c>
      <c r="AH218" s="102">
        <v>4.3688545643353537E-4</v>
      </c>
      <c r="AI218" s="102">
        <v>2.2187137536377627E-6</v>
      </c>
      <c r="AJ218" s="102">
        <v>3.3210822348534098E-2</v>
      </c>
      <c r="AK218" s="102">
        <v>0</v>
      </c>
      <c r="AL218" s="102">
        <v>7.973656668544862E-4</v>
      </c>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row>
    <row r="219" spans="1:137" ht="24.75" customHeight="1">
      <c r="A219" s="16" t="s">
        <v>3</v>
      </c>
      <c r="B219" s="17" t="s">
        <v>54</v>
      </c>
      <c r="C219" s="102">
        <v>5.6226148964519329E-5</v>
      </c>
      <c r="D219" s="102">
        <v>3.8943168459100089E-4</v>
      </c>
      <c r="E219" s="102">
        <v>0</v>
      </c>
      <c r="F219" s="102">
        <v>6.7441575899013814E-5</v>
      </c>
      <c r="G219" s="102">
        <v>2.3046613939777193E-5</v>
      </c>
      <c r="H219" s="102">
        <v>4.8084285224815494E-3</v>
      </c>
      <c r="I219" s="102">
        <v>9.4701823886608066E-5</v>
      </c>
      <c r="J219" s="102">
        <v>1.0366774344187438E-5</v>
      </c>
      <c r="K219" s="102">
        <v>1.4434256138275722E-6</v>
      </c>
      <c r="L219" s="102">
        <v>6.3863644375857734E-5</v>
      </c>
      <c r="M219" s="102">
        <v>7.360654605465731E-6</v>
      </c>
      <c r="N219" s="102">
        <v>6.0488290834148757E-5</v>
      </c>
      <c r="O219" s="102">
        <v>2.3005757471467129E-5</v>
      </c>
      <c r="P219" s="102">
        <v>2.0411928399503103E-5</v>
      </c>
      <c r="Q219" s="102">
        <v>4.6582120534136399E-5</v>
      </c>
      <c r="R219" s="102">
        <v>3.7957062090360511E-5</v>
      </c>
      <c r="S219" s="102">
        <v>8.4179938233622475E-5</v>
      </c>
      <c r="T219" s="102">
        <v>2.9477794143293171E-5</v>
      </c>
      <c r="U219" s="102">
        <v>2.7589878181523963E-5</v>
      </c>
      <c r="V219" s="102">
        <v>6.7699741496471622E-5</v>
      </c>
      <c r="W219" s="102">
        <v>5.3546352386489236E-5</v>
      </c>
      <c r="X219" s="102">
        <v>4.1788718168013484E-6</v>
      </c>
      <c r="Y219" s="102">
        <v>2.6727769588087308E-5</v>
      </c>
      <c r="Z219" s="102">
        <v>6.8213910242290944E-5</v>
      </c>
      <c r="AA219" s="102">
        <v>2.7020912611620638E-5</v>
      </c>
      <c r="AB219" s="102">
        <v>3.6516593779569286E-7</v>
      </c>
      <c r="AC219" s="102">
        <v>3.2870199351726928E-5</v>
      </c>
      <c r="AD219" s="102">
        <v>2.7408228874322282E-5</v>
      </c>
      <c r="AE219" s="102">
        <v>3.7423282375288791E-5</v>
      </c>
      <c r="AF219" s="102">
        <v>7.1417386450858773E-6</v>
      </c>
      <c r="AG219" s="102">
        <v>5.7379564786057624E-5</v>
      </c>
      <c r="AH219" s="102">
        <v>2.9595881240962143E-4</v>
      </c>
      <c r="AI219" s="102">
        <v>3.7685669373182875E-5</v>
      </c>
      <c r="AJ219" s="102">
        <v>5.6285648443269465E-5</v>
      </c>
      <c r="AK219" s="102">
        <v>3.4518836821526981E-4</v>
      </c>
      <c r="AL219" s="102">
        <v>1.3778207404302928E-4</v>
      </c>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row>
    <row r="220" spans="1:137" ht="24.75" customHeight="1">
      <c r="A220" s="16" t="s">
        <v>4</v>
      </c>
      <c r="B220" s="17" t="s">
        <v>55</v>
      </c>
      <c r="C220" s="102">
        <v>4.0843110299669232E-3</v>
      </c>
      <c r="D220" s="102">
        <v>3.7393007412325356E-4</v>
      </c>
      <c r="E220" s="102">
        <v>0</v>
      </c>
      <c r="F220" s="102">
        <v>2.682811096093672E-4</v>
      </c>
      <c r="G220" s="102">
        <v>3.0975096967823406E-3</v>
      </c>
      <c r="H220" s="102">
        <v>1.35573075302117E-3</v>
      </c>
      <c r="I220" s="102">
        <v>5.4976251170294047E-2</v>
      </c>
      <c r="J220" s="102">
        <v>4.3284884455814686E-3</v>
      </c>
      <c r="K220" s="102">
        <v>2.1067575594892274E-6</v>
      </c>
      <c r="L220" s="102">
        <v>3.5770421832665659E-3</v>
      </c>
      <c r="M220" s="102">
        <v>9.9459231932532815E-5</v>
      </c>
      <c r="N220" s="102">
        <v>1.2374572476019628E-3</v>
      </c>
      <c r="O220" s="102">
        <v>9.4626287320029551E-4</v>
      </c>
      <c r="P220" s="102">
        <v>2.8383815005855539E-4</v>
      </c>
      <c r="Q220" s="102">
        <v>1.2799070210243804E-3</v>
      </c>
      <c r="R220" s="102">
        <v>1.0412102518038029E-3</v>
      </c>
      <c r="S220" s="102">
        <v>1.3140223516026276E-3</v>
      </c>
      <c r="T220" s="102">
        <v>2.4733908331582138E-4</v>
      </c>
      <c r="U220" s="102">
        <v>1.2247899314007671E-3</v>
      </c>
      <c r="V220" s="102">
        <v>6.3429828700847218E-3</v>
      </c>
      <c r="W220" s="102">
        <v>1.1072218941548178E-2</v>
      </c>
      <c r="X220" s="102">
        <v>3.7496034882662929E-4</v>
      </c>
      <c r="Y220" s="102">
        <v>6.199876020347774E-4</v>
      </c>
      <c r="Z220" s="102">
        <v>1.5040072467894208E-3</v>
      </c>
      <c r="AA220" s="102">
        <v>8.9834271502773862E-4</v>
      </c>
      <c r="AB220" s="102">
        <v>1.0195930026117541E-4</v>
      </c>
      <c r="AC220" s="102">
        <v>1.5284669427963304E-3</v>
      </c>
      <c r="AD220" s="102">
        <v>1.4426186385606801E-3</v>
      </c>
      <c r="AE220" s="102">
        <v>3.3320784638220252E-4</v>
      </c>
      <c r="AF220" s="102">
        <v>1.2291642403216537E-3</v>
      </c>
      <c r="AG220" s="102">
        <v>1.0196892834577788E-3</v>
      </c>
      <c r="AH220" s="102">
        <v>3.2255731408265733E-3</v>
      </c>
      <c r="AI220" s="102">
        <v>6.1927888844679412E-4</v>
      </c>
      <c r="AJ220" s="102">
        <v>1.1033191293378613E-3</v>
      </c>
      <c r="AK220" s="102">
        <v>8.5448234190495798E-2</v>
      </c>
      <c r="AL220" s="102">
        <v>2.5184252849891143E-3</v>
      </c>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row>
    <row r="221" spans="1:137" ht="24.75" customHeight="1">
      <c r="A221" s="16" t="s">
        <v>5</v>
      </c>
      <c r="B221" s="17" t="s">
        <v>56</v>
      </c>
      <c r="C221" s="102">
        <v>1.6824537576167895E-2</v>
      </c>
      <c r="D221" s="102">
        <v>6.6886636787309511E-4</v>
      </c>
      <c r="E221" s="102">
        <v>1.2784621108339306E-2</v>
      </c>
      <c r="F221" s="102">
        <v>1.0199286969214414E-3</v>
      </c>
      <c r="G221" s="102">
        <v>2.3421475712003194E-3</v>
      </c>
      <c r="H221" s="102">
        <v>1.972181803423689E-2</v>
      </c>
      <c r="I221" s="102">
        <v>6.8895736321011912E-3</v>
      </c>
      <c r="J221" s="102">
        <v>8.4160447768744998E-2</v>
      </c>
      <c r="K221" s="102">
        <v>3.9182446818326471E-4</v>
      </c>
      <c r="L221" s="102">
        <v>8.7378642591633571E-3</v>
      </c>
      <c r="M221" s="102">
        <v>9.963802216395078E-4</v>
      </c>
      <c r="N221" s="102">
        <v>6.5261661005705752E-3</v>
      </c>
      <c r="O221" s="102">
        <v>2.5609315284401591E-3</v>
      </c>
      <c r="P221" s="102">
        <v>1.6046827165525665E-3</v>
      </c>
      <c r="Q221" s="102">
        <v>2.9512586446218477E-3</v>
      </c>
      <c r="R221" s="102">
        <v>1.8977786019670005E-3</v>
      </c>
      <c r="S221" s="102">
        <v>4.6378478519947851E-3</v>
      </c>
      <c r="T221" s="102">
        <v>2.7023788351249849E-3</v>
      </c>
      <c r="U221" s="102">
        <v>1.1768663184968673E-3</v>
      </c>
      <c r="V221" s="102">
        <v>3.2428972182276548E-2</v>
      </c>
      <c r="W221" s="102">
        <v>1.3269722931436628E-3</v>
      </c>
      <c r="X221" s="102">
        <v>4.5932073552626049E-4</v>
      </c>
      <c r="Y221" s="102">
        <v>3.874312977555102E-3</v>
      </c>
      <c r="Z221" s="102">
        <v>2.7504060951407669E-6</v>
      </c>
      <c r="AA221" s="102">
        <v>6.9730637805991798E-6</v>
      </c>
      <c r="AB221" s="102">
        <v>4.6857927833336309E-6</v>
      </c>
      <c r="AC221" s="102">
        <v>1.1542742822570875E-4</v>
      </c>
      <c r="AD221" s="102">
        <v>2.0258437706753191E-4</v>
      </c>
      <c r="AE221" s="102">
        <v>1.6737423897158642E-4</v>
      </c>
      <c r="AF221" s="102">
        <v>2.3741865209139729E-3</v>
      </c>
      <c r="AG221" s="102">
        <v>3.6617587613740239E-2</v>
      </c>
      <c r="AH221" s="102">
        <v>5.5361638994617739E-4</v>
      </c>
      <c r="AI221" s="102">
        <v>1.0568674603225643E-3</v>
      </c>
      <c r="AJ221" s="102">
        <v>1.9840689480049513E-3</v>
      </c>
      <c r="AK221" s="102">
        <v>6.0648898803604811E-3</v>
      </c>
      <c r="AL221" s="102">
        <v>4.1157934136379906E-3</v>
      </c>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row>
    <row r="222" spans="1:137" ht="24.75" customHeight="1">
      <c r="A222" s="16" t="s">
        <v>6</v>
      </c>
      <c r="B222" s="17" t="s">
        <v>57</v>
      </c>
      <c r="C222" s="102">
        <v>5.1858178974402104E-3</v>
      </c>
      <c r="D222" s="102">
        <v>7.3116889870711285E-2</v>
      </c>
      <c r="E222" s="102">
        <v>5.1938782404335838E-2</v>
      </c>
      <c r="F222" s="102">
        <v>8.2736411945761937E-3</v>
      </c>
      <c r="G222" s="102">
        <v>2.3296237688961562E-3</v>
      </c>
      <c r="H222" s="102">
        <v>2.7330689394949345E-3</v>
      </c>
      <c r="I222" s="102">
        <v>1.5548129488977922E-3</v>
      </c>
      <c r="J222" s="102">
        <v>5.6008290552805581E-2</v>
      </c>
      <c r="K222" s="102">
        <v>2.0201152317114997E-2</v>
      </c>
      <c r="L222" s="102">
        <v>9.9682492276197184E-3</v>
      </c>
      <c r="M222" s="102">
        <v>1.4688125584400665E-2</v>
      </c>
      <c r="N222" s="102">
        <v>2.0044878782131108E-3</v>
      </c>
      <c r="O222" s="102">
        <v>1.5890887138288378E-3</v>
      </c>
      <c r="P222" s="102">
        <v>8.0740768412314757E-4</v>
      </c>
      <c r="Q222" s="102">
        <v>5.0355001986889675E-4</v>
      </c>
      <c r="R222" s="102">
        <v>2.6157907960809969E-4</v>
      </c>
      <c r="S222" s="102">
        <v>1.1776097150325889E-3</v>
      </c>
      <c r="T222" s="102">
        <v>1.1033891526973899E-3</v>
      </c>
      <c r="U222" s="102">
        <v>3.7572006562179317E-4</v>
      </c>
      <c r="V222" s="102">
        <v>9.7019929766623404E-4</v>
      </c>
      <c r="W222" s="102">
        <v>4.7056628598276598E-3</v>
      </c>
      <c r="X222" s="102">
        <v>4.8935441942039741E-2</v>
      </c>
      <c r="Y222" s="102">
        <v>7.3138521408112169E-3</v>
      </c>
      <c r="Z222" s="102">
        <v>1.4843474765276923E-3</v>
      </c>
      <c r="AA222" s="102">
        <v>2.7085061064821401E-4</v>
      </c>
      <c r="AB222" s="102">
        <v>2.5749898231407876E-4</v>
      </c>
      <c r="AC222" s="102">
        <v>4.9117342774880904E-2</v>
      </c>
      <c r="AD222" s="102">
        <v>5.4094923036331825E-4</v>
      </c>
      <c r="AE222" s="102">
        <v>3.8427213591244974E-3</v>
      </c>
      <c r="AF222" s="102">
        <v>5.2684509039109704E-3</v>
      </c>
      <c r="AG222" s="102">
        <v>2.1308133608385093E-3</v>
      </c>
      <c r="AH222" s="102">
        <v>2.99805336279426E-3</v>
      </c>
      <c r="AI222" s="102">
        <v>1.0009991273492919E-3</v>
      </c>
      <c r="AJ222" s="102">
        <v>3.4625662151178006E-3</v>
      </c>
      <c r="AK222" s="102">
        <v>0</v>
      </c>
      <c r="AL222" s="102">
        <v>9.5271547746904692E-3</v>
      </c>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row>
    <row r="223" spans="1:137" ht="24.75" customHeight="1">
      <c r="A223" s="16" t="s">
        <v>7</v>
      </c>
      <c r="B223" s="17" t="s">
        <v>58</v>
      </c>
      <c r="C223" s="102">
        <v>3.4527251809374101E-4</v>
      </c>
      <c r="D223" s="102">
        <v>1.4297449172751067E-5</v>
      </c>
      <c r="E223" s="102">
        <v>0</v>
      </c>
      <c r="F223" s="102">
        <v>1.1406256233166116E-5</v>
      </c>
      <c r="G223" s="102">
        <v>1.3422679205003589E-3</v>
      </c>
      <c r="H223" s="102">
        <v>2.0921468941123347E-4</v>
      </c>
      <c r="I223" s="102">
        <v>2.9714547931941233E-3</v>
      </c>
      <c r="J223" s="102">
        <v>1.9565372997478628E-3</v>
      </c>
      <c r="K223" s="102">
        <v>5.0265216163955531E-5</v>
      </c>
      <c r="L223" s="102">
        <v>3.166043409581655E-2</v>
      </c>
      <c r="M223" s="102">
        <v>1.4332982312295003E-3</v>
      </c>
      <c r="N223" s="102">
        <v>5.6327286475193377E-3</v>
      </c>
      <c r="O223" s="102">
        <v>1.2007062298715857E-3</v>
      </c>
      <c r="P223" s="102">
        <v>1.725398642338929E-3</v>
      </c>
      <c r="Q223" s="102">
        <v>2.0617539684353501E-3</v>
      </c>
      <c r="R223" s="102">
        <v>7.0604765118778665E-4</v>
      </c>
      <c r="S223" s="102">
        <v>6.255392547166048E-3</v>
      </c>
      <c r="T223" s="102">
        <v>2.6621676870292542E-3</v>
      </c>
      <c r="U223" s="102">
        <v>7.0421321545676213E-3</v>
      </c>
      <c r="V223" s="102">
        <v>1.1020103662533452E-3</v>
      </c>
      <c r="W223" s="102">
        <v>1.7083549701201614E-2</v>
      </c>
      <c r="X223" s="102">
        <v>2.6525962686939084E-5</v>
      </c>
      <c r="Y223" s="102">
        <v>7.2709789013716657E-4</v>
      </c>
      <c r="Z223" s="102">
        <v>1.3345569646361786E-4</v>
      </c>
      <c r="AA223" s="102">
        <v>5.3089868568762514E-6</v>
      </c>
      <c r="AB223" s="102">
        <v>1.2588081134194166E-5</v>
      </c>
      <c r="AC223" s="102">
        <v>1.129776395325081E-5</v>
      </c>
      <c r="AD223" s="102">
        <v>4.2600251058041189E-7</v>
      </c>
      <c r="AE223" s="102">
        <v>5.6566602379431072E-5</v>
      </c>
      <c r="AF223" s="102">
        <v>6.3895580460692565E-4</v>
      </c>
      <c r="AG223" s="102">
        <v>3.8069924734420785E-4</v>
      </c>
      <c r="AH223" s="102">
        <v>1.9346930061631715E-4</v>
      </c>
      <c r="AI223" s="102">
        <v>4.182363024961438E-4</v>
      </c>
      <c r="AJ223" s="102">
        <v>6.2741307964533693E-4</v>
      </c>
      <c r="AK223" s="102">
        <v>1.3546629637814771E-3</v>
      </c>
      <c r="AL223" s="102">
        <v>2.6555034677050566E-3</v>
      </c>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row>
    <row r="224" spans="1:137" ht="24.75" customHeight="1">
      <c r="A224" s="16" t="s">
        <v>8</v>
      </c>
      <c r="B224" s="17" t="s">
        <v>59</v>
      </c>
      <c r="C224" s="102">
        <v>3.2736651852069196E-5</v>
      </c>
      <c r="D224" s="102">
        <v>4.930947273485602E-5</v>
      </c>
      <c r="E224" s="102">
        <v>0</v>
      </c>
      <c r="F224" s="102">
        <v>8.774336079551135E-4</v>
      </c>
      <c r="G224" s="102">
        <v>0</v>
      </c>
      <c r="H224" s="102">
        <v>1.5446042142732091E-5</v>
      </c>
      <c r="I224" s="102">
        <v>1.0795603518461974E-2</v>
      </c>
      <c r="J224" s="102">
        <v>9.2123413755171786E-6</v>
      </c>
      <c r="K224" s="102">
        <v>-5.8586901410048225E-8</v>
      </c>
      <c r="L224" s="102">
        <v>1.7524534800213737E-3</v>
      </c>
      <c r="M224" s="102">
        <v>0.23055515038075233</v>
      </c>
      <c r="N224" s="102">
        <v>6.4362258101604262E-4</v>
      </c>
      <c r="O224" s="102">
        <v>9.5863751946457493E-2</v>
      </c>
      <c r="P224" s="102">
        <v>3.5822301860098903E-2</v>
      </c>
      <c r="Q224" s="102">
        <v>1.3820971725568613E-2</v>
      </c>
      <c r="R224" s="102">
        <v>2.7166693861766728E-3</v>
      </c>
      <c r="S224" s="102">
        <v>1.8188615871097436E-3</v>
      </c>
      <c r="T224" s="102">
        <v>2.0583012415708479E-2</v>
      </c>
      <c r="U224" s="102">
        <v>6.6151494318395414E-3</v>
      </c>
      <c r="V224" s="102">
        <v>2.481410953106198E-3</v>
      </c>
      <c r="W224" s="102">
        <v>1.0379570019087016E-2</v>
      </c>
      <c r="X224" s="102">
        <v>0</v>
      </c>
      <c r="Y224" s="102">
        <v>1.1039044624076243E-4</v>
      </c>
      <c r="Z224" s="102">
        <v>0</v>
      </c>
      <c r="AA224" s="102">
        <v>0</v>
      </c>
      <c r="AB224" s="102">
        <v>0</v>
      </c>
      <c r="AC224" s="102">
        <v>1.6986860926987616E-4</v>
      </c>
      <c r="AD224" s="102">
        <v>0</v>
      </c>
      <c r="AE224" s="102">
        <v>6.346674992108436E-6</v>
      </c>
      <c r="AF224" s="102">
        <v>0</v>
      </c>
      <c r="AG224" s="102">
        <v>3.2272496335207679E-6</v>
      </c>
      <c r="AH224" s="102">
        <v>2.1338876384505227E-6</v>
      </c>
      <c r="AI224" s="102">
        <v>7.3937445558753826E-5</v>
      </c>
      <c r="AJ224" s="102">
        <v>1.6074418715979334E-5</v>
      </c>
      <c r="AK224" s="102">
        <v>1.0176056684227576E-5</v>
      </c>
      <c r="AL224" s="102">
        <v>4.83273807113204E-3</v>
      </c>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row>
    <row r="225" spans="1:134" ht="24.75" customHeight="1">
      <c r="A225" s="16" t="s">
        <v>9</v>
      </c>
      <c r="B225" s="17" t="s">
        <v>60</v>
      </c>
      <c r="C225" s="102">
        <v>0</v>
      </c>
      <c r="D225" s="102">
        <v>0</v>
      </c>
      <c r="E225" s="102">
        <v>0</v>
      </c>
      <c r="F225" s="102">
        <v>1.1043573769219239E-6</v>
      </c>
      <c r="G225" s="102">
        <v>1.0082032461224689E-4</v>
      </c>
      <c r="H225" s="102">
        <v>5.8570504969157618E-8</v>
      </c>
      <c r="I225" s="102">
        <v>3.4290027937794448E-4</v>
      </c>
      <c r="J225" s="102">
        <v>3.6392564934903604E-4</v>
      </c>
      <c r="K225" s="102">
        <v>4.5165907999926542E-7</v>
      </c>
      <c r="L225" s="102">
        <v>2.4435690040046593E-4</v>
      </c>
      <c r="M225" s="102">
        <v>4.8924221620226342E-4</v>
      </c>
      <c r="N225" s="102">
        <v>2.9026081113836186E-2</v>
      </c>
      <c r="O225" s="102">
        <v>3.1397788810287059E-3</v>
      </c>
      <c r="P225" s="102">
        <v>1.41672401998279E-3</v>
      </c>
      <c r="Q225" s="102">
        <v>4.0407923500766678E-3</v>
      </c>
      <c r="R225" s="102">
        <v>1.6536897872506898E-3</v>
      </c>
      <c r="S225" s="102">
        <v>1.925958735568106E-3</v>
      </c>
      <c r="T225" s="102">
        <v>1.1448134296832418E-3</v>
      </c>
      <c r="U225" s="102">
        <v>1.8817511487452486E-3</v>
      </c>
      <c r="V225" s="102">
        <v>1.1196189536806774E-3</v>
      </c>
      <c r="W225" s="102">
        <v>5.2884534062087039E-4</v>
      </c>
      <c r="X225" s="102">
        <v>1.11216802456195E-5</v>
      </c>
      <c r="Y225" s="102">
        <v>9.6258299908672321E-6</v>
      </c>
      <c r="Z225" s="102">
        <v>8.933648969570508E-7</v>
      </c>
      <c r="AA225" s="102">
        <v>0</v>
      </c>
      <c r="AB225" s="102">
        <v>0</v>
      </c>
      <c r="AC225" s="102">
        <v>1.1589363423199389E-6</v>
      </c>
      <c r="AD225" s="102">
        <v>1.8832263911279628E-7</v>
      </c>
      <c r="AE225" s="102">
        <v>7.4905680740789705E-6</v>
      </c>
      <c r="AF225" s="102">
        <v>5.4602994825396833E-6</v>
      </c>
      <c r="AG225" s="102">
        <v>8.5707631345126675E-5</v>
      </c>
      <c r="AH225" s="102">
        <v>1.0744042183446778E-5</v>
      </c>
      <c r="AI225" s="102">
        <v>3.1816806426503606E-5</v>
      </c>
      <c r="AJ225" s="102">
        <v>2.3718480244052207E-5</v>
      </c>
      <c r="AK225" s="102">
        <v>6.3195305419103413E-5</v>
      </c>
      <c r="AL225" s="102">
        <v>5.5835165544061076E-4</v>
      </c>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row>
    <row r="226" spans="1:134" ht="24.75" customHeight="1">
      <c r="A226" s="16" t="s">
        <v>10</v>
      </c>
      <c r="B226" s="17" t="s">
        <v>61</v>
      </c>
      <c r="C226" s="102">
        <v>1.438315411243021E-4</v>
      </c>
      <c r="D226" s="102">
        <v>4.8692832143294723E-4</v>
      </c>
      <c r="E226" s="102">
        <v>0</v>
      </c>
      <c r="F226" s="102">
        <v>2.9690642533913287E-3</v>
      </c>
      <c r="G226" s="102">
        <v>4.1280778822907075E-3</v>
      </c>
      <c r="H226" s="102">
        <v>5.4847085288651501E-4</v>
      </c>
      <c r="I226" s="102">
        <v>5.0575073953232318E-3</v>
      </c>
      <c r="J226" s="102">
        <v>2.0118415765945719E-3</v>
      </c>
      <c r="K226" s="102">
        <v>1.0811291642241434E-4</v>
      </c>
      <c r="L226" s="102">
        <v>1.8484944445668105E-3</v>
      </c>
      <c r="M226" s="102">
        <v>1.4235700311672351E-4</v>
      </c>
      <c r="N226" s="102">
        <v>6.9261188503790276E-4</v>
      </c>
      <c r="O226" s="102">
        <v>1.2101586879650518E-2</v>
      </c>
      <c r="P226" s="102">
        <v>8.352933911477959E-3</v>
      </c>
      <c r="Q226" s="102">
        <v>5.2427302118052011E-3</v>
      </c>
      <c r="R226" s="102">
        <v>3.2419199955748498E-3</v>
      </c>
      <c r="S226" s="102">
        <v>3.1127049446954035E-3</v>
      </c>
      <c r="T226" s="102">
        <v>2.2426695909230909E-3</v>
      </c>
      <c r="U226" s="102">
        <v>4.7146233954117808E-3</v>
      </c>
      <c r="V226" s="102">
        <v>2.6953737472801809E-3</v>
      </c>
      <c r="W226" s="102">
        <v>2.230309670843952E-2</v>
      </c>
      <c r="X226" s="102">
        <v>2.0599206996487626E-4</v>
      </c>
      <c r="Y226" s="102">
        <v>1.3204116098644534E-4</v>
      </c>
      <c r="Z226" s="102">
        <v>6.1790531946363781E-4</v>
      </c>
      <c r="AA226" s="102">
        <v>1.4970692115717728E-5</v>
      </c>
      <c r="AB226" s="102">
        <v>5.9078923176960637E-5</v>
      </c>
      <c r="AC226" s="102">
        <v>4.1054142767975581E-4</v>
      </c>
      <c r="AD226" s="102">
        <v>5.5580665895476922E-5</v>
      </c>
      <c r="AE226" s="102">
        <v>6.7992550209043027E-4</v>
      </c>
      <c r="AF226" s="102">
        <v>2.9913418883207563E-5</v>
      </c>
      <c r="AG226" s="102">
        <v>7.2252394980923469E-5</v>
      </c>
      <c r="AH226" s="102">
        <v>3.8063936713700238E-4</v>
      </c>
      <c r="AI226" s="102">
        <v>4.4008268426975279E-4</v>
      </c>
      <c r="AJ226" s="102">
        <v>5.2935365983191142E-4</v>
      </c>
      <c r="AK226" s="102">
        <v>5.251019867940787E-5</v>
      </c>
      <c r="AL226" s="102">
        <v>1.3185640055413453E-3</v>
      </c>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row>
    <row r="227" spans="1:134" ht="24.75" customHeight="1">
      <c r="A227" s="16" t="s">
        <v>11</v>
      </c>
      <c r="B227" s="17" t="s">
        <v>62</v>
      </c>
      <c r="C227" s="102">
        <v>1.9885377805509288E-7</v>
      </c>
      <c r="D227" s="102">
        <v>0</v>
      </c>
      <c r="E227" s="102">
        <v>0</v>
      </c>
      <c r="F227" s="102">
        <v>1.1376748364280128E-3</v>
      </c>
      <c r="G227" s="102">
        <v>7.2037468073302395E-9</v>
      </c>
      <c r="H227" s="102">
        <v>0</v>
      </c>
      <c r="I227" s="102">
        <v>2.1568882673205848E-4</v>
      </c>
      <c r="J227" s="102">
        <v>7.367881584924635E-6</v>
      </c>
      <c r="K227" s="102">
        <v>4.1992300028089565E-7</v>
      </c>
      <c r="L227" s="102">
        <v>5.0494402798897259E-4</v>
      </c>
      <c r="M227" s="102">
        <v>4.8145142465573498E-5</v>
      </c>
      <c r="N227" s="102">
        <v>3.5804276784225E-5</v>
      </c>
      <c r="O227" s="102">
        <v>3.3475394379091025E-4</v>
      </c>
      <c r="P227" s="102">
        <v>3.3452402866005551E-2</v>
      </c>
      <c r="Q227" s="102">
        <v>1.6360288367243782E-3</v>
      </c>
      <c r="R227" s="102">
        <v>6.0742170407554052E-4</v>
      </c>
      <c r="S227" s="102">
        <v>5.5423981437892594E-4</v>
      </c>
      <c r="T227" s="102">
        <v>1.423672860001118E-3</v>
      </c>
      <c r="U227" s="102">
        <v>1.7972110947902036E-3</v>
      </c>
      <c r="V227" s="102">
        <v>5.7451391172971583E-4</v>
      </c>
      <c r="W227" s="102">
        <v>1.1436244271377624E-3</v>
      </c>
      <c r="X227" s="102">
        <v>3.9026510769520768E-6</v>
      </c>
      <c r="Y227" s="102">
        <v>5.0813394652550795E-4</v>
      </c>
      <c r="Z227" s="102">
        <v>1.212803206904501E-6</v>
      </c>
      <c r="AA227" s="102">
        <v>0</v>
      </c>
      <c r="AB227" s="102">
        <v>0</v>
      </c>
      <c r="AC227" s="102">
        <v>1.6090299932817206E-5</v>
      </c>
      <c r="AD227" s="102">
        <v>6.6953869725639908E-7</v>
      </c>
      <c r="AE227" s="102">
        <v>3.3116569737073254E-5</v>
      </c>
      <c r="AF227" s="102">
        <v>0</v>
      </c>
      <c r="AG227" s="102">
        <v>0</v>
      </c>
      <c r="AH227" s="102">
        <v>0</v>
      </c>
      <c r="AI227" s="102">
        <v>7.2807510527237501E-3</v>
      </c>
      <c r="AJ227" s="102">
        <v>1.3111941316353403E-4</v>
      </c>
      <c r="AK227" s="102">
        <v>8.3176045932971711E-3</v>
      </c>
      <c r="AL227" s="102">
        <v>0</v>
      </c>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row>
    <row r="228" spans="1:134" ht="24.75" customHeight="1">
      <c r="A228" s="16" t="s">
        <v>12</v>
      </c>
      <c r="B228" s="17" t="s">
        <v>63</v>
      </c>
      <c r="C228" s="102">
        <v>3.3982281470735378E-6</v>
      </c>
      <c r="D228" s="102">
        <v>3.7607750191550362E-4</v>
      </c>
      <c r="E228" s="102">
        <v>0</v>
      </c>
      <c r="F228" s="102">
        <v>6.5726932037643962E-6</v>
      </c>
      <c r="G228" s="102">
        <v>2.4536200070806859E-7</v>
      </c>
      <c r="H228" s="102">
        <v>0</v>
      </c>
      <c r="I228" s="102">
        <v>2.1725412022970876E-5</v>
      </c>
      <c r="J228" s="102">
        <v>5.6673118670223548E-6</v>
      </c>
      <c r="K228" s="102">
        <v>0</v>
      </c>
      <c r="L228" s="102">
        <v>1.6943088626710722E-7</v>
      </c>
      <c r="M228" s="102">
        <v>0</v>
      </c>
      <c r="N228" s="102">
        <v>1.9583498420241161E-5</v>
      </c>
      <c r="O228" s="102">
        <v>5.2676549692430254E-5</v>
      </c>
      <c r="P228" s="102">
        <v>2.5235536615733482E-3</v>
      </c>
      <c r="Q228" s="102">
        <v>7.7274495499086793E-3</v>
      </c>
      <c r="R228" s="102">
        <v>2.1445958127128597E-3</v>
      </c>
      <c r="S228" s="102">
        <v>2.3656935538553703E-3</v>
      </c>
      <c r="T228" s="102">
        <v>2.4515575301761569E-3</v>
      </c>
      <c r="U228" s="102">
        <v>2.0273544094320185E-3</v>
      </c>
      <c r="V228" s="102">
        <v>9.0970578208874516E-5</v>
      </c>
      <c r="W228" s="102">
        <v>8.742478377380239E-4</v>
      </c>
      <c r="X228" s="102">
        <v>5.0765434655459335E-7</v>
      </c>
      <c r="Y228" s="102">
        <v>6.2897995936331851E-6</v>
      </c>
      <c r="Z228" s="102">
        <v>2.6995342068928299E-5</v>
      </c>
      <c r="AA228" s="102">
        <v>5.2880946279336996E-7</v>
      </c>
      <c r="AB228" s="102">
        <v>8.8574296859676738E-7</v>
      </c>
      <c r="AC228" s="102">
        <v>1.8354430449494636E-5</v>
      </c>
      <c r="AD228" s="102">
        <v>5.4385600938982182E-6</v>
      </c>
      <c r="AE228" s="102">
        <v>1.179621082785853E-4</v>
      </c>
      <c r="AF228" s="102">
        <v>2.8218900060482823E-5</v>
      </c>
      <c r="AG228" s="102">
        <v>5.9443897790824465E-6</v>
      </c>
      <c r="AH228" s="102">
        <v>0</v>
      </c>
      <c r="AI228" s="102">
        <v>1.0696098263059802E-3</v>
      </c>
      <c r="AJ228" s="102">
        <v>2.0781089333805191E-5</v>
      </c>
      <c r="AK228" s="102">
        <v>0</v>
      </c>
      <c r="AL228" s="102">
        <v>1.9477292330802876E-4</v>
      </c>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row>
    <row r="229" spans="1:134" ht="24.75" customHeight="1">
      <c r="A229" s="16" t="s">
        <v>13</v>
      </c>
      <c r="B229" s="17" t="s">
        <v>64</v>
      </c>
      <c r="C229" s="102">
        <v>8.0507163316011076E-7</v>
      </c>
      <c r="D229" s="102">
        <v>8.7367147137754678E-7</v>
      </c>
      <c r="E229" s="102">
        <v>0</v>
      </c>
      <c r="F229" s="102">
        <v>1.459970368102158E-6</v>
      </c>
      <c r="G229" s="102">
        <v>2.4580368015542043E-7</v>
      </c>
      <c r="H229" s="102">
        <v>1.0621848576704579E-6</v>
      </c>
      <c r="I229" s="102">
        <v>7.1331436408243412E-7</v>
      </c>
      <c r="J229" s="102">
        <v>2.0948579954378456E-6</v>
      </c>
      <c r="K229" s="102">
        <v>1.0641383529191516E-7</v>
      </c>
      <c r="L229" s="102">
        <v>1.1648986984364587E-6</v>
      </c>
      <c r="M229" s="102">
        <v>2.1858436922697239E-7</v>
      </c>
      <c r="N229" s="102">
        <v>5.6970598383495121E-7</v>
      </c>
      <c r="O229" s="102">
        <v>1.2316455101464148E-6</v>
      </c>
      <c r="P229" s="102">
        <v>2.4259091336239535E-5</v>
      </c>
      <c r="Q229" s="102">
        <v>6.2605308248446151E-6</v>
      </c>
      <c r="R229" s="102">
        <v>1.3585077404704722E-3</v>
      </c>
      <c r="S229" s="102">
        <v>5.9243448654091904E-6</v>
      </c>
      <c r="T229" s="102">
        <v>4.4909892634113833E-4</v>
      </c>
      <c r="U229" s="102">
        <v>1.2035481016172421E-6</v>
      </c>
      <c r="V229" s="102">
        <v>2.0767916121156842E-6</v>
      </c>
      <c r="W229" s="102">
        <v>7.1944924314913062E-5</v>
      </c>
      <c r="X229" s="102">
        <v>5.9509318884060544E-7</v>
      </c>
      <c r="Y229" s="102">
        <v>1.7876476738717327E-6</v>
      </c>
      <c r="Z229" s="102">
        <v>6.3063784313759612E-6</v>
      </c>
      <c r="AA229" s="102">
        <v>3.0422115996609717E-6</v>
      </c>
      <c r="AB229" s="102">
        <v>1.0005172778185494E-6</v>
      </c>
      <c r="AC229" s="102">
        <v>3.2656570681388292E-6</v>
      </c>
      <c r="AD229" s="102">
        <v>7.8282508205330852E-6</v>
      </c>
      <c r="AE229" s="102">
        <v>6.0173187771217088E-5</v>
      </c>
      <c r="AF229" s="102">
        <v>2.9900445351502277E-6</v>
      </c>
      <c r="AG229" s="102">
        <v>9.1550540455084106E-7</v>
      </c>
      <c r="AH229" s="102">
        <v>3.8054257540181062E-6</v>
      </c>
      <c r="AI229" s="102">
        <v>1.4397940216451577E-4</v>
      </c>
      <c r="AJ229" s="102">
        <v>5.9093726066093145E-6</v>
      </c>
      <c r="AK229" s="102">
        <v>0</v>
      </c>
      <c r="AL229" s="102">
        <v>0</v>
      </c>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row>
    <row r="230" spans="1:134" ht="24.75" customHeight="1">
      <c r="A230" s="16" t="s">
        <v>14</v>
      </c>
      <c r="B230" s="17" t="s">
        <v>65</v>
      </c>
      <c r="C230" s="102">
        <v>0</v>
      </c>
      <c r="D230" s="102">
        <v>8.9891854768463273E-7</v>
      </c>
      <c r="E230" s="102">
        <v>0</v>
      </c>
      <c r="F230" s="102">
        <v>0</v>
      </c>
      <c r="G230" s="102">
        <v>3.3179789174968622E-7</v>
      </c>
      <c r="H230" s="102">
        <v>4.8115703177735259E-8</v>
      </c>
      <c r="I230" s="102">
        <v>1.3001899348280431E-6</v>
      </c>
      <c r="J230" s="102">
        <v>1.0300593054736127E-6</v>
      </c>
      <c r="K230" s="102">
        <v>1.2335164528655825E-7</v>
      </c>
      <c r="L230" s="102">
        <v>7.6582513585734465E-8</v>
      </c>
      <c r="M230" s="102">
        <v>2.2164347824129074E-7</v>
      </c>
      <c r="N230" s="102">
        <v>5.8487278283823086E-5</v>
      </c>
      <c r="O230" s="102">
        <v>4.552007922176726E-4</v>
      </c>
      <c r="P230" s="102">
        <v>3.5410932827245182E-3</v>
      </c>
      <c r="Q230" s="102">
        <v>1.7852620001767815E-2</v>
      </c>
      <c r="R230" s="102">
        <v>4.131612297745426E-2</v>
      </c>
      <c r="S230" s="102">
        <v>3.7881465541427496E-2</v>
      </c>
      <c r="T230" s="102">
        <v>7.1706080474822655E-4</v>
      </c>
      <c r="U230" s="102">
        <v>2.2068093428114152E-2</v>
      </c>
      <c r="V230" s="102">
        <v>7.0907213137637857E-4</v>
      </c>
      <c r="W230" s="102">
        <v>4.0274048240825594E-5</v>
      </c>
      <c r="X230" s="102">
        <v>1.7517070037757066E-6</v>
      </c>
      <c r="Y230" s="102">
        <v>9.9613443284537218E-7</v>
      </c>
      <c r="Z230" s="102">
        <v>6.6781378214311732E-6</v>
      </c>
      <c r="AA230" s="102">
        <v>8.2117213573870313E-6</v>
      </c>
      <c r="AB230" s="102">
        <v>0</v>
      </c>
      <c r="AC230" s="102">
        <v>1.8703137647719403E-7</v>
      </c>
      <c r="AD230" s="102">
        <v>1.7059414483397534E-4</v>
      </c>
      <c r="AE230" s="102">
        <v>2.9545818358463135E-4</v>
      </c>
      <c r="AF230" s="102">
        <v>3.4560327432629523E-4</v>
      </c>
      <c r="AG230" s="102">
        <v>1.6407639822689118E-7</v>
      </c>
      <c r="AH230" s="102">
        <v>0</v>
      </c>
      <c r="AI230" s="102">
        <v>2.3668725161285092E-3</v>
      </c>
      <c r="AJ230" s="102">
        <v>1.131053099220584E-7</v>
      </c>
      <c r="AK230" s="102">
        <v>3.5302863590930401E-3</v>
      </c>
      <c r="AL230" s="102">
        <v>0</v>
      </c>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row>
    <row r="231" spans="1:134" ht="24.75" customHeight="1">
      <c r="A231" s="16" t="s">
        <v>15</v>
      </c>
      <c r="B231" s="17" t="s">
        <v>66</v>
      </c>
      <c r="C231" s="102">
        <v>0</v>
      </c>
      <c r="D231" s="102">
        <v>2.6954805676033585E-2</v>
      </c>
      <c r="E231" s="102">
        <v>0</v>
      </c>
      <c r="F231" s="102">
        <v>5.2777151260182046E-5</v>
      </c>
      <c r="G231" s="102">
        <v>0</v>
      </c>
      <c r="H231" s="102">
        <v>0</v>
      </c>
      <c r="I231" s="102">
        <v>0</v>
      </c>
      <c r="J231" s="102">
        <v>0</v>
      </c>
      <c r="K231" s="102">
        <v>0</v>
      </c>
      <c r="L231" s="102">
        <v>0</v>
      </c>
      <c r="M231" s="102">
        <v>0</v>
      </c>
      <c r="N231" s="102">
        <v>0</v>
      </c>
      <c r="O231" s="102">
        <v>0</v>
      </c>
      <c r="P231" s="102">
        <v>6.0868340477335095E-5</v>
      </c>
      <c r="Q231" s="102">
        <v>0</v>
      </c>
      <c r="R231" s="102">
        <v>0</v>
      </c>
      <c r="S231" s="102">
        <v>0</v>
      </c>
      <c r="T231" s="102">
        <v>0.19696480243337722</v>
      </c>
      <c r="U231" s="102">
        <v>0</v>
      </c>
      <c r="V231" s="102">
        <v>0</v>
      </c>
      <c r="W231" s="102">
        <v>0</v>
      </c>
      <c r="X231" s="102">
        <v>0</v>
      </c>
      <c r="Y231" s="102">
        <v>0</v>
      </c>
      <c r="Z231" s="102">
        <v>0</v>
      </c>
      <c r="AA231" s="102">
        <v>0</v>
      </c>
      <c r="AB231" s="102">
        <v>0</v>
      </c>
      <c r="AC231" s="102">
        <v>6.4603644757912663E-3</v>
      </c>
      <c r="AD231" s="102">
        <v>0</v>
      </c>
      <c r="AE231" s="102">
        <v>5.1274974353360788E-3</v>
      </c>
      <c r="AF231" s="102">
        <v>2.0341363216923654E-5</v>
      </c>
      <c r="AG231" s="102">
        <v>0</v>
      </c>
      <c r="AH231" s="102">
        <v>0</v>
      </c>
      <c r="AI231" s="102">
        <v>1.3882663486162131E-2</v>
      </c>
      <c r="AJ231" s="102">
        <v>3.2793969015185173E-5</v>
      </c>
      <c r="AK231" s="102">
        <v>0</v>
      </c>
      <c r="AL231" s="102">
        <v>0</v>
      </c>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row>
    <row r="232" spans="1:134" ht="24.75" customHeight="1">
      <c r="A232" s="16" t="s">
        <v>16</v>
      </c>
      <c r="B232" s="17" t="s">
        <v>67</v>
      </c>
      <c r="C232" s="102">
        <v>9.3272568555891072E-5</v>
      </c>
      <c r="D232" s="102">
        <v>8.4019872195063515E-8</v>
      </c>
      <c r="E232" s="102">
        <v>0</v>
      </c>
      <c r="F232" s="102">
        <v>5.391048802139498E-7</v>
      </c>
      <c r="G232" s="102">
        <v>1.3247786713598095E-7</v>
      </c>
      <c r="H232" s="102">
        <v>7.7287075084942405E-7</v>
      </c>
      <c r="I232" s="102">
        <v>2.5219837290814862E-6</v>
      </c>
      <c r="J232" s="102">
        <v>9.6435570200544501E-7</v>
      </c>
      <c r="K232" s="102">
        <v>1.4241765626066938E-8</v>
      </c>
      <c r="L232" s="102">
        <v>8.2386906404736574E-7</v>
      </c>
      <c r="M232" s="102">
        <v>1.4096998473046945E-7</v>
      </c>
      <c r="N232" s="102">
        <v>3.9515484563111079E-7</v>
      </c>
      <c r="O232" s="102">
        <v>1.4113606237496747E-6</v>
      </c>
      <c r="P232" s="102">
        <v>3.1137849399937945E-4</v>
      </c>
      <c r="Q232" s="102">
        <v>5.2590073850650228E-5</v>
      </c>
      <c r="R232" s="102">
        <v>5.0191379507846502E-5</v>
      </c>
      <c r="S232" s="102">
        <v>9.6138406309388983E-6</v>
      </c>
      <c r="T232" s="102">
        <v>2.7568656151759195E-5</v>
      </c>
      <c r="U232" s="102">
        <v>6.4468419014391848E-4</v>
      </c>
      <c r="V232" s="102">
        <v>3.986937384982832E-5</v>
      </c>
      <c r="W232" s="102">
        <v>5.3942910023600385E-6</v>
      </c>
      <c r="X232" s="102">
        <v>0</v>
      </c>
      <c r="Y232" s="102">
        <v>3.7292940745898495E-6</v>
      </c>
      <c r="Z232" s="102">
        <v>5.7298322871888452E-5</v>
      </c>
      <c r="AA232" s="102">
        <v>3.5110449510209582E-6</v>
      </c>
      <c r="AB232" s="102">
        <v>2.0679466813241709E-7</v>
      </c>
      <c r="AC232" s="102">
        <v>1.5053226302701905E-6</v>
      </c>
      <c r="AD232" s="102">
        <v>1.7516280582852521E-5</v>
      </c>
      <c r="AE232" s="102">
        <v>3.005689494163552E-5</v>
      </c>
      <c r="AF232" s="102">
        <v>7.8847405569666317E-7</v>
      </c>
      <c r="AG232" s="102">
        <v>4.4664419083855861E-4</v>
      </c>
      <c r="AH232" s="102">
        <v>1.2269736373093094E-6</v>
      </c>
      <c r="AI232" s="102">
        <v>5.4284385097552423E-5</v>
      </c>
      <c r="AJ232" s="102">
        <v>1.7524868694535342E-5</v>
      </c>
      <c r="AK232" s="102">
        <v>0</v>
      </c>
      <c r="AL232" s="102">
        <v>0</v>
      </c>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row>
    <row r="233" spans="1:134" ht="24.75" customHeight="1">
      <c r="A233" s="16" t="s">
        <v>17</v>
      </c>
      <c r="B233" s="17" t="s">
        <v>68</v>
      </c>
      <c r="C233" s="102">
        <v>1.9668911940098443E-3</v>
      </c>
      <c r="D233" s="102">
        <v>4.7144812817068943E-3</v>
      </c>
      <c r="E233" s="102">
        <v>0</v>
      </c>
      <c r="F233" s="102">
        <v>1.5636170278010165E-3</v>
      </c>
      <c r="G233" s="102">
        <v>5.554933722640632E-3</v>
      </c>
      <c r="H233" s="102">
        <v>7.4042561155416436E-3</v>
      </c>
      <c r="I233" s="102">
        <v>5.8068526684188658E-3</v>
      </c>
      <c r="J233" s="102">
        <v>4.9951872296733393E-3</v>
      </c>
      <c r="K233" s="102">
        <v>9.3287436653499359E-5</v>
      </c>
      <c r="L233" s="102">
        <v>3.3217123258175055E-3</v>
      </c>
      <c r="M233" s="102">
        <v>1.6583846339302496E-3</v>
      </c>
      <c r="N233" s="102">
        <v>7.0718729948850969E-3</v>
      </c>
      <c r="O233" s="102">
        <v>1.5520012081224226E-3</v>
      </c>
      <c r="P233" s="102">
        <v>4.7056578639574475E-3</v>
      </c>
      <c r="Q233" s="102">
        <v>8.4136421929386623E-3</v>
      </c>
      <c r="R233" s="102">
        <v>8.8270306300171943E-3</v>
      </c>
      <c r="S233" s="102">
        <v>8.0106544237923596E-3</v>
      </c>
      <c r="T233" s="102">
        <v>7.1285364048390169E-3</v>
      </c>
      <c r="U233" s="102">
        <v>6.5777638932798628E-3</v>
      </c>
      <c r="V233" s="102">
        <v>3.3485061363979857E-2</v>
      </c>
      <c r="W233" s="102">
        <v>3.068328654383216E-3</v>
      </c>
      <c r="X233" s="102">
        <v>2.3525472621647682E-3</v>
      </c>
      <c r="Y233" s="102">
        <v>5.6621557579638864E-3</v>
      </c>
      <c r="Z233" s="102">
        <v>2.4818084620144547E-3</v>
      </c>
      <c r="AA233" s="102">
        <v>4.2181017912601157E-3</v>
      </c>
      <c r="AB233" s="102">
        <v>8.6367738427820066E-5</v>
      </c>
      <c r="AC233" s="102">
        <v>9.1437663091580804E-4</v>
      </c>
      <c r="AD233" s="102">
        <v>2.9806193074605096E-3</v>
      </c>
      <c r="AE233" s="102">
        <v>3.6695404437121514E-3</v>
      </c>
      <c r="AF233" s="102">
        <v>6.8550348779057319E-3</v>
      </c>
      <c r="AG233" s="102">
        <v>1.2849038952622664E-3</v>
      </c>
      <c r="AH233" s="102">
        <v>1.0226375596621715E-2</v>
      </c>
      <c r="AI233" s="102">
        <v>4.0461826788238727E-3</v>
      </c>
      <c r="AJ233" s="102">
        <v>1.9330523806317676E-3</v>
      </c>
      <c r="AK233" s="102">
        <v>3.2982525924828504E-2</v>
      </c>
      <c r="AL233" s="102">
        <v>2.474538085875771E-3</v>
      </c>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row>
    <row r="234" spans="1:134" ht="24.75" customHeight="1">
      <c r="A234" s="16" t="s">
        <v>18</v>
      </c>
      <c r="B234" s="17" t="s">
        <v>69</v>
      </c>
      <c r="C234" s="102">
        <v>2.6068019992879958E-3</v>
      </c>
      <c r="D234" s="102">
        <v>4.3235940403354739E-4</v>
      </c>
      <c r="E234" s="102">
        <v>0</v>
      </c>
      <c r="F234" s="102">
        <v>4.686816760631039E-3</v>
      </c>
      <c r="G234" s="102">
        <v>9.3399864205314352E-4</v>
      </c>
      <c r="H234" s="102">
        <v>2.3079046510827181E-3</v>
      </c>
      <c r="I234" s="102">
        <v>3.7042301205101342E-3</v>
      </c>
      <c r="J234" s="102">
        <v>3.3203478270000578E-3</v>
      </c>
      <c r="K234" s="102">
        <v>3.3613488714155415E-4</v>
      </c>
      <c r="L234" s="102">
        <v>4.3871525603556552E-3</v>
      </c>
      <c r="M234" s="102">
        <v>3.0717577787240545E-3</v>
      </c>
      <c r="N234" s="102">
        <v>2.410914225191014E-3</v>
      </c>
      <c r="O234" s="102">
        <v>3.5790548125482886E-3</v>
      </c>
      <c r="P234" s="102">
        <v>1.6162794931034079E-3</v>
      </c>
      <c r="Q234" s="102">
        <v>1.8711000506183146E-3</v>
      </c>
      <c r="R234" s="102">
        <v>1.5088385981514023E-3</v>
      </c>
      <c r="S234" s="102">
        <v>2.1052514158014712E-3</v>
      </c>
      <c r="T234" s="102">
        <v>7.4913940103766836E-4</v>
      </c>
      <c r="U234" s="102">
        <v>2.3017374172117256E-3</v>
      </c>
      <c r="V234" s="102">
        <v>1.9561283405471995E-3</v>
      </c>
      <c r="W234" s="102">
        <v>1.011777269831271E-3</v>
      </c>
      <c r="X234" s="102">
        <v>2.9006808051253889E-2</v>
      </c>
      <c r="Y234" s="102">
        <v>1.3326319056543731E-2</v>
      </c>
      <c r="Z234" s="102">
        <v>3.3474522595744161E-3</v>
      </c>
      <c r="AA234" s="102">
        <v>2.0897745566691227E-3</v>
      </c>
      <c r="AB234" s="102">
        <v>2.3812436881458177E-2</v>
      </c>
      <c r="AC234" s="102">
        <v>6.7708322362286253E-3</v>
      </c>
      <c r="AD234" s="102">
        <v>2.5316767490523805E-3</v>
      </c>
      <c r="AE234" s="102">
        <v>6.9547963621746306E-3</v>
      </c>
      <c r="AF234" s="102">
        <v>5.8522022811661493E-3</v>
      </c>
      <c r="AG234" s="102">
        <v>2.9461197723498435E-3</v>
      </c>
      <c r="AH234" s="102">
        <v>1.1491285489327403E-3</v>
      </c>
      <c r="AI234" s="102">
        <v>1.4976350959755638E-3</v>
      </c>
      <c r="AJ234" s="102">
        <v>2.7839245658208109E-3</v>
      </c>
      <c r="AK234" s="102">
        <v>0</v>
      </c>
      <c r="AL234" s="102">
        <v>0</v>
      </c>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row>
    <row r="235" spans="1:134" ht="24.75" customHeight="1">
      <c r="A235" s="16" t="s">
        <v>19</v>
      </c>
      <c r="B235" s="17" t="s">
        <v>70</v>
      </c>
      <c r="C235" s="102">
        <v>5.4436900698318297E-3</v>
      </c>
      <c r="D235" s="102">
        <v>9.7457599836530957E-4</v>
      </c>
      <c r="E235" s="102">
        <v>0</v>
      </c>
      <c r="F235" s="102">
        <v>1.4595493000014425E-2</v>
      </c>
      <c r="G235" s="102">
        <v>9.1910272645404894E-3</v>
      </c>
      <c r="H235" s="102">
        <v>1.1137380958131132E-2</v>
      </c>
      <c r="I235" s="102">
        <v>9.7188797120241911E-3</v>
      </c>
      <c r="J235" s="102">
        <v>1.8488408025355303E-2</v>
      </c>
      <c r="K235" s="102">
        <v>5.9027894652427856E-3</v>
      </c>
      <c r="L235" s="102">
        <v>1.8458138257823296E-2</v>
      </c>
      <c r="M235" s="102">
        <v>2.1888962558130089E-2</v>
      </c>
      <c r="N235" s="102">
        <v>1.8299719668997599E-2</v>
      </c>
      <c r="O235" s="102">
        <v>1.2709778815236222E-2</v>
      </c>
      <c r="P235" s="102">
        <v>7.2139512163524764E-3</v>
      </c>
      <c r="Q235" s="102">
        <v>7.2639577573453728E-3</v>
      </c>
      <c r="R235" s="102">
        <v>5.271209397099289E-3</v>
      </c>
      <c r="S235" s="102">
        <v>1.9901583015505903E-2</v>
      </c>
      <c r="T235" s="102">
        <v>7.0481844711509012E-3</v>
      </c>
      <c r="U235" s="102">
        <v>7.2248753236450287E-3</v>
      </c>
      <c r="V235" s="102">
        <v>1.0941072037943454E-2</v>
      </c>
      <c r="W235" s="102">
        <v>2.7665061205923952E-3</v>
      </c>
      <c r="X235" s="102">
        <v>2.3871388782767979E-2</v>
      </c>
      <c r="Y235" s="102">
        <v>3.3292671693588037E-2</v>
      </c>
      <c r="Z235" s="102">
        <v>1.7003835141834883E-2</v>
      </c>
      <c r="AA235" s="102">
        <v>2.4756449700982131E-3</v>
      </c>
      <c r="AB235" s="102">
        <v>1.9105563235231914E-3</v>
      </c>
      <c r="AC235" s="102">
        <v>1.3783940903088454E-2</v>
      </c>
      <c r="AD235" s="102">
        <v>5.5023432415388686E-3</v>
      </c>
      <c r="AE235" s="102">
        <v>7.2545202308737502E-3</v>
      </c>
      <c r="AF235" s="102">
        <v>1.9536009314943804E-2</v>
      </c>
      <c r="AG235" s="102">
        <v>9.5277045159469012E-3</v>
      </c>
      <c r="AH235" s="102">
        <v>3.032778240869614E-3</v>
      </c>
      <c r="AI235" s="102">
        <v>4.1014699589157818E-3</v>
      </c>
      <c r="AJ235" s="102">
        <v>1.7657307572047566E-2</v>
      </c>
      <c r="AK235" s="102">
        <v>0</v>
      </c>
      <c r="AL235" s="102">
        <v>1.2995838051600012E-2</v>
      </c>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row>
    <row r="236" spans="1:134" ht="24.75" customHeight="1">
      <c r="A236" s="16" t="s">
        <v>20</v>
      </c>
      <c r="B236" s="17" t="s">
        <v>71</v>
      </c>
      <c r="C236" s="102">
        <v>1.6257399882971583E-3</v>
      </c>
      <c r="D236" s="102">
        <v>1.5404870327043391E-4</v>
      </c>
      <c r="E236" s="102">
        <v>0</v>
      </c>
      <c r="F236" s="102">
        <v>2.3000363671673331E-3</v>
      </c>
      <c r="G236" s="102">
        <v>3.135059016712008E-3</v>
      </c>
      <c r="H236" s="102">
        <v>2.0895024365691546E-3</v>
      </c>
      <c r="I236" s="102">
        <v>1.6965769361891325E-3</v>
      </c>
      <c r="J236" s="102">
        <v>5.8593324839918953E-3</v>
      </c>
      <c r="K236" s="102">
        <v>4.4736786471712944E-4</v>
      </c>
      <c r="L236" s="102">
        <v>4.4714287301485193E-3</v>
      </c>
      <c r="M236" s="102">
        <v>1.6454977254600949E-3</v>
      </c>
      <c r="N236" s="102">
        <v>2.1373387064710118E-3</v>
      </c>
      <c r="O236" s="102">
        <v>1.3757142697486038E-3</v>
      </c>
      <c r="P236" s="102">
        <v>2.1442640108021798E-3</v>
      </c>
      <c r="Q236" s="102">
        <v>1.4060605776650091E-3</v>
      </c>
      <c r="R236" s="102">
        <v>9.6099789752180243E-4</v>
      </c>
      <c r="S236" s="102">
        <v>2.1070626430774813E-3</v>
      </c>
      <c r="T236" s="102">
        <v>1.2204815538046933E-3</v>
      </c>
      <c r="U236" s="102">
        <v>2.7433631876619875E-3</v>
      </c>
      <c r="V236" s="102">
        <v>2.3788192849107403E-3</v>
      </c>
      <c r="W236" s="102">
        <v>2.1803196491980174E-3</v>
      </c>
      <c r="X236" s="102">
        <v>5.612608583270077E-3</v>
      </c>
      <c r="Y236" s="102">
        <v>8.0348940855041844E-3</v>
      </c>
      <c r="Z236" s="102">
        <v>4.001694374755194E-3</v>
      </c>
      <c r="AA236" s="102">
        <v>2.7700866537205956E-3</v>
      </c>
      <c r="AB236" s="102">
        <v>3.2269508079777235E-4</v>
      </c>
      <c r="AC236" s="102">
        <v>6.1813853619606916E-3</v>
      </c>
      <c r="AD236" s="102">
        <v>3.040235723914222E-3</v>
      </c>
      <c r="AE236" s="102">
        <v>1.7698387710440546E-2</v>
      </c>
      <c r="AF236" s="102">
        <v>9.5621818623210144E-3</v>
      </c>
      <c r="AG236" s="102">
        <v>1.0097810639702734E-2</v>
      </c>
      <c r="AH236" s="102">
        <v>2.8292904666390767E-3</v>
      </c>
      <c r="AI236" s="102">
        <v>1.4134152299751259E-3</v>
      </c>
      <c r="AJ236" s="102">
        <v>2.1255077649458633E-2</v>
      </c>
      <c r="AK236" s="102">
        <v>0</v>
      </c>
      <c r="AL236" s="102">
        <v>2.5024194674468633E-2</v>
      </c>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row>
    <row r="237" spans="1:134" ht="24.75" customHeight="1">
      <c r="A237" s="16" t="s">
        <v>21</v>
      </c>
      <c r="B237" s="17" t="s">
        <v>72</v>
      </c>
      <c r="C237" s="102">
        <v>2.6017296576878245E-2</v>
      </c>
      <c r="D237" s="102">
        <v>3.3149198297457425E-2</v>
      </c>
      <c r="E237" s="102">
        <v>2.7408155450952622E-2</v>
      </c>
      <c r="F237" s="102">
        <v>1.270111739138226E-2</v>
      </c>
      <c r="G237" s="102">
        <v>4.7118521306349886E-2</v>
      </c>
      <c r="H237" s="102">
        <v>5.3472299101425494E-2</v>
      </c>
      <c r="I237" s="102">
        <v>5.5873954051991463E-2</v>
      </c>
      <c r="J237" s="102">
        <v>2.6722318614885603E-2</v>
      </c>
      <c r="K237" s="102">
        <v>5.4010950524163437E-3</v>
      </c>
      <c r="L237" s="102">
        <v>2.8144617822819552E-2</v>
      </c>
      <c r="M237" s="102">
        <v>2.528256549834753E-2</v>
      </c>
      <c r="N237" s="102">
        <v>2.4600354176298699E-2</v>
      </c>
      <c r="O237" s="102">
        <v>3.2721164245328727E-2</v>
      </c>
      <c r="P237" s="102">
        <v>4.0437436875705834E-2</v>
      </c>
      <c r="Q237" s="102">
        <v>4.2445078438233343E-2</v>
      </c>
      <c r="R237" s="102">
        <v>3.8311896871967677E-2</v>
      </c>
      <c r="S237" s="102">
        <v>2.6754154121275707E-2</v>
      </c>
      <c r="T237" s="102">
        <v>2.8678265070380519E-2</v>
      </c>
      <c r="U237" s="102">
        <v>3.303424433450175E-2</v>
      </c>
      <c r="V237" s="102">
        <v>4.0480615472748525E-2</v>
      </c>
      <c r="W237" s="102">
        <v>4.0917180609859445E-2</v>
      </c>
      <c r="X237" s="102">
        <v>1.8254366119180517E-2</v>
      </c>
      <c r="Y237" s="102">
        <v>1.2510041778409904E-2</v>
      </c>
      <c r="Z237" s="102">
        <v>9.8167949759215174E-3</v>
      </c>
      <c r="AA237" s="102">
        <v>3.8277968366926063E-3</v>
      </c>
      <c r="AB237" s="102">
        <v>6.6052950132648258E-4</v>
      </c>
      <c r="AC237" s="102">
        <v>1.8562827995044693E-2</v>
      </c>
      <c r="AD237" s="102">
        <v>7.1926697661039204E-3</v>
      </c>
      <c r="AE237" s="102">
        <v>7.1224134989368417E-3</v>
      </c>
      <c r="AF237" s="102">
        <v>1.5641547696122523E-2</v>
      </c>
      <c r="AG237" s="102">
        <v>3.5334612997341752E-2</v>
      </c>
      <c r="AH237" s="102">
        <v>2.1947718023026204E-2</v>
      </c>
      <c r="AI237" s="102">
        <v>2.1267707481271866E-2</v>
      </c>
      <c r="AJ237" s="102">
        <v>4.2205170279575599E-2</v>
      </c>
      <c r="AK237" s="102">
        <v>0.13181038073290785</v>
      </c>
      <c r="AL237" s="102">
        <v>1.0584214029244737E-2</v>
      </c>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row>
    <row r="238" spans="1:134" ht="24.75" customHeight="1">
      <c r="A238" s="16" t="s">
        <v>22</v>
      </c>
      <c r="B238" s="17" t="s">
        <v>73</v>
      </c>
      <c r="C238" s="102">
        <v>1.0596574379795982E-2</v>
      </c>
      <c r="D238" s="102">
        <v>2.0603444880600768E-2</v>
      </c>
      <c r="E238" s="102">
        <v>1.1887865657811057E-2</v>
      </c>
      <c r="F238" s="102">
        <v>6.246830340653927E-2</v>
      </c>
      <c r="G238" s="102">
        <v>6.7881557552078534E-3</v>
      </c>
      <c r="H238" s="102">
        <v>3.3287181270199452E-2</v>
      </c>
      <c r="I238" s="102">
        <v>1.4397533767827262E-2</v>
      </c>
      <c r="J238" s="102">
        <v>1.1241929943310353E-2</v>
      </c>
      <c r="K238" s="102">
        <v>4.2295536368614347E-3</v>
      </c>
      <c r="L238" s="102">
        <v>1.9600833620943399E-2</v>
      </c>
      <c r="M238" s="102">
        <v>7.2306880322746863E-3</v>
      </c>
      <c r="N238" s="102">
        <v>1.803864997006558E-2</v>
      </c>
      <c r="O238" s="102">
        <v>1.0871939000777093E-2</v>
      </c>
      <c r="P238" s="102">
        <v>1.0927037492123402E-2</v>
      </c>
      <c r="Q238" s="102">
        <v>7.1060462239846351E-3</v>
      </c>
      <c r="R238" s="102">
        <v>8.6053465494824316E-3</v>
      </c>
      <c r="S238" s="102">
        <v>8.4595311050205124E-3</v>
      </c>
      <c r="T238" s="102">
        <v>5.2895458222189358E-3</v>
      </c>
      <c r="U238" s="102">
        <v>1.7142842467536751E-2</v>
      </c>
      <c r="V238" s="102">
        <v>1.5893650774275306E-2</v>
      </c>
      <c r="W238" s="102">
        <v>1.0169576268130429E-2</v>
      </c>
      <c r="X238" s="102">
        <v>2.2559034529955804E-2</v>
      </c>
      <c r="Y238" s="102">
        <v>6.2887079164008382E-3</v>
      </c>
      <c r="Z238" s="102">
        <v>4.0847161555158489E-2</v>
      </c>
      <c r="AA238" s="102">
        <v>7.594348212306011E-2</v>
      </c>
      <c r="AB238" s="102">
        <v>4.3730794795516004E-2</v>
      </c>
      <c r="AC238" s="102">
        <v>3.8692152913939487E-2</v>
      </c>
      <c r="AD238" s="102">
        <v>1.0597744544946939E-2</v>
      </c>
      <c r="AE238" s="102">
        <v>2.0361705213459594E-3</v>
      </c>
      <c r="AF238" s="102">
        <v>1.0962492250580855E-2</v>
      </c>
      <c r="AG238" s="102">
        <v>1.0062197812018017E-2</v>
      </c>
      <c r="AH238" s="102">
        <v>1.3501662794002217E-2</v>
      </c>
      <c r="AI238" s="102">
        <v>2.8178806603594699E-2</v>
      </c>
      <c r="AJ238" s="102">
        <v>1.108748039976176E-2</v>
      </c>
      <c r="AK238" s="102">
        <v>0</v>
      </c>
      <c r="AL238" s="102">
        <v>0.44720624332566727</v>
      </c>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row>
    <row r="239" spans="1:134" ht="24.75" customHeight="1">
      <c r="A239" s="16" t="s">
        <v>23</v>
      </c>
      <c r="B239" s="17" t="s">
        <v>74</v>
      </c>
      <c r="C239" s="102">
        <v>9.2315827659656237E-4</v>
      </c>
      <c r="D239" s="102">
        <v>9.2465871871187514E-4</v>
      </c>
      <c r="E239" s="102">
        <v>0</v>
      </c>
      <c r="F239" s="102">
        <v>8.9887225737738906E-3</v>
      </c>
      <c r="G239" s="102">
        <v>1.7331256606068553E-3</v>
      </c>
      <c r="H239" s="102">
        <v>3.6925327580400362E-3</v>
      </c>
      <c r="I239" s="102">
        <v>3.8498085511258508E-3</v>
      </c>
      <c r="J239" s="102">
        <v>2.7958601480231968E-3</v>
      </c>
      <c r="K239" s="102">
        <v>3.5026286354408926E-4</v>
      </c>
      <c r="L239" s="102">
        <v>3.6399940122764547E-3</v>
      </c>
      <c r="M239" s="102">
        <v>1.6694213567460994E-3</v>
      </c>
      <c r="N239" s="102">
        <v>1.5908952247539279E-3</v>
      </c>
      <c r="O239" s="102">
        <v>4.0086540560457639E-3</v>
      </c>
      <c r="P239" s="102">
        <v>2.9474023854718146E-3</v>
      </c>
      <c r="Q239" s="102">
        <v>3.3359162072934879E-3</v>
      </c>
      <c r="R239" s="102">
        <v>1.9592380583313279E-3</v>
      </c>
      <c r="S239" s="102">
        <v>1.7535945613590342E-3</v>
      </c>
      <c r="T239" s="102">
        <v>8.3333295904177167E-4</v>
      </c>
      <c r="U239" s="102">
        <v>3.0231284742201691E-3</v>
      </c>
      <c r="V239" s="102">
        <v>3.0751194278533047E-3</v>
      </c>
      <c r="W239" s="102">
        <v>2.897393903353977E-3</v>
      </c>
      <c r="X239" s="102">
        <v>1.1055174212829554E-2</v>
      </c>
      <c r="Y239" s="102">
        <v>2.8047676332837762E-3</v>
      </c>
      <c r="Z239" s="102">
        <v>2.8147892388063464E-2</v>
      </c>
      <c r="AA239" s="102">
        <v>1.4954182943685676E-2</v>
      </c>
      <c r="AB239" s="102">
        <v>5.6437811929578793E-3</v>
      </c>
      <c r="AC239" s="102">
        <v>2.3533846937624475E-2</v>
      </c>
      <c r="AD239" s="102">
        <v>2.6385609015797635E-2</v>
      </c>
      <c r="AE239" s="102">
        <v>8.0467998144604258E-4</v>
      </c>
      <c r="AF239" s="102">
        <v>1.4342426983876366E-2</v>
      </c>
      <c r="AG239" s="102">
        <v>6.5851662641686036E-3</v>
      </c>
      <c r="AH239" s="102">
        <v>1.9970200305396184E-2</v>
      </c>
      <c r="AI239" s="102">
        <v>5.6469915690916571E-3</v>
      </c>
      <c r="AJ239" s="102">
        <v>1.568142727578058E-2</v>
      </c>
      <c r="AK239" s="102">
        <v>0</v>
      </c>
      <c r="AL239" s="102">
        <v>3.4083452995250269E-3</v>
      </c>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row>
    <row r="240" spans="1:134" ht="24.75" customHeight="1">
      <c r="A240" s="16" t="s">
        <v>24</v>
      </c>
      <c r="B240" s="17" t="s">
        <v>75</v>
      </c>
      <c r="C240" s="102">
        <v>2.8502266801994948E-2</v>
      </c>
      <c r="D240" s="102">
        <v>2.2871142472218404E-2</v>
      </c>
      <c r="E240" s="102">
        <v>1.768179210570028E-2</v>
      </c>
      <c r="F240" s="102">
        <v>0.20914143331700205</v>
      </c>
      <c r="G240" s="102">
        <v>2.106944279629893E-2</v>
      </c>
      <c r="H240" s="102">
        <v>1.5212536732127661E-2</v>
      </c>
      <c r="I240" s="102">
        <v>2.5622979047991122E-2</v>
      </c>
      <c r="J240" s="102">
        <v>1.5318517217295472E-2</v>
      </c>
      <c r="K240" s="102">
        <v>1.5555607644277034E-2</v>
      </c>
      <c r="L240" s="102">
        <v>4.285170224536005E-2</v>
      </c>
      <c r="M240" s="102">
        <v>1.3341110851906307E-2</v>
      </c>
      <c r="N240" s="102">
        <v>1.7095458616417369E-2</v>
      </c>
      <c r="O240" s="102">
        <v>1.770845870336003E-2</v>
      </c>
      <c r="P240" s="102">
        <v>1.2396599976225135E-2</v>
      </c>
      <c r="Q240" s="102">
        <v>1.1373380854018504E-2</v>
      </c>
      <c r="R240" s="102">
        <v>1.2757715617457588E-2</v>
      </c>
      <c r="S240" s="102">
        <v>1.1278656263796377E-2</v>
      </c>
      <c r="T240" s="102">
        <v>1.0236593328218231E-2</v>
      </c>
      <c r="U240" s="102">
        <v>1.0929502712394505E-2</v>
      </c>
      <c r="V240" s="102">
        <v>3.0897093827794313E-2</v>
      </c>
      <c r="W240" s="102">
        <v>3.0983346520445182E-2</v>
      </c>
      <c r="X240" s="102">
        <v>2.2990494221043409E-2</v>
      </c>
      <c r="Y240" s="102">
        <v>2.1732551245766459E-2</v>
      </c>
      <c r="Z240" s="102">
        <v>2.8303007287488954E-2</v>
      </c>
      <c r="AA240" s="102">
        <v>1.2677446196776113E-2</v>
      </c>
      <c r="AB240" s="102">
        <v>1.2913163754574601E-3</v>
      </c>
      <c r="AC240" s="102">
        <v>7.6899929809650838E-2</v>
      </c>
      <c r="AD240" s="102">
        <v>1.2094842988538596E-2</v>
      </c>
      <c r="AE240" s="102">
        <v>1.4151268712331064E-2</v>
      </c>
      <c r="AF240" s="102">
        <v>1.1537364410929835E-2</v>
      </c>
      <c r="AG240" s="102">
        <v>1.0376230233215912E-2</v>
      </c>
      <c r="AH240" s="102">
        <v>1.5955662463091203E-2</v>
      </c>
      <c r="AI240" s="102">
        <v>8.6378999763371701E-3</v>
      </c>
      <c r="AJ240" s="102">
        <v>1.7045288064224763E-2</v>
      </c>
      <c r="AK240" s="102">
        <v>3.30239331927022E-2</v>
      </c>
      <c r="AL240" s="102">
        <v>2.686586174622976E-2</v>
      </c>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row>
    <row r="241" spans="1:137" ht="24.75" customHeight="1">
      <c r="A241" s="16" t="s">
        <v>25</v>
      </c>
      <c r="B241" s="17" t="s">
        <v>76</v>
      </c>
      <c r="C241" s="102">
        <v>2.6102556348139333E-3</v>
      </c>
      <c r="D241" s="102">
        <v>4.1338012985975749E-3</v>
      </c>
      <c r="E241" s="102">
        <v>0</v>
      </c>
      <c r="F241" s="102">
        <v>3.9545602559592817E-3</v>
      </c>
      <c r="G241" s="102">
        <v>2.3901475471316876E-3</v>
      </c>
      <c r="H241" s="102">
        <v>5.9021829355252577E-3</v>
      </c>
      <c r="I241" s="102">
        <v>5.316339206256634E-3</v>
      </c>
      <c r="J241" s="102">
        <v>6.684268423297831E-3</v>
      </c>
      <c r="K241" s="102">
        <v>5.6956168991604227E-4</v>
      </c>
      <c r="L241" s="102">
        <v>5.5854456695164523E-3</v>
      </c>
      <c r="M241" s="102">
        <v>2.1123248848936094E-3</v>
      </c>
      <c r="N241" s="102">
        <v>4.3112533058028623E-3</v>
      </c>
      <c r="O241" s="102">
        <v>6.8759973026245227E-3</v>
      </c>
      <c r="P241" s="102">
        <v>7.214442636822087E-3</v>
      </c>
      <c r="Q241" s="102">
        <v>1.1515916023344973E-2</v>
      </c>
      <c r="R241" s="102">
        <v>1.2383780669213945E-2</v>
      </c>
      <c r="S241" s="102">
        <v>6.440329564283879E-3</v>
      </c>
      <c r="T241" s="102">
        <v>2.0423262255712385E-3</v>
      </c>
      <c r="U241" s="102">
        <v>5.4945744348678096E-3</v>
      </c>
      <c r="V241" s="102">
        <v>5.6095969786078273E-3</v>
      </c>
      <c r="W241" s="102">
        <v>5.8946479653837021E-3</v>
      </c>
      <c r="X241" s="102">
        <v>1.2046829745849639E-2</v>
      </c>
      <c r="Y241" s="102">
        <v>1.6272107886602213E-2</v>
      </c>
      <c r="Z241" s="102">
        <v>2.4573393979128874E-2</v>
      </c>
      <c r="AA241" s="102">
        <v>3.429899167965738E-2</v>
      </c>
      <c r="AB241" s="102">
        <v>1.1689172327838048E-3</v>
      </c>
      <c r="AC241" s="102">
        <v>6.5280040101748666E-3</v>
      </c>
      <c r="AD241" s="102">
        <v>5.0729559149381112E-2</v>
      </c>
      <c r="AE241" s="102">
        <v>1.6504394966256858E-2</v>
      </c>
      <c r="AF241" s="102">
        <v>2.5109126098454004E-2</v>
      </c>
      <c r="AG241" s="102">
        <v>8.5769668264703853E-3</v>
      </c>
      <c r="AH241" s="102">
        <v>3.9653709632192995E-2</v>
      </c>
      <c r="AI241" s="102">
        <v>2.1912408716321993E-2</v>
      </c>
      <c r="AJ241" s="102">
        <v>1.3853051102686767E-2</v>
      </c>
      <c r="AK241" s="102">
        <v>0</v>
      </c>
      <c r="AL241" s="102">
        <v>1.4463465422555699E-2</v>
      </c>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row>
    <row r="242" spans="1:137" ht="24.75" customHeight="1">
      <c r="A242" s="16" t="s">
        <v>26</v>
      </c>
      <c r="B242" s="17" t="s">
        <v>77</v>
      </c>
      <c r="C242" s="102">
        <v>0</v>
      </c>
      <c r="D242" s="102">
        <v>0</v>
      </c>
      <c r="E242" s="102">
        <v>0</v>
      </c>
      <c r="F242" s="102">
        <v>0</v>
      </c>
      <c r="G242" s="102">
        <v>0</v>
      </c>
      <c r="H242" s="102">
        <v>0</v>
      </c>
      <c r="I242" s="102">
        <v>0</v>
      </c>
      <c r="J242" s="102">
        <v>0</v>
      </c>
      <c r="K242" s="102">
        <v>0</v>
      </c>
      <c r="L242" s="102">
        <v>0</v>
      </c>
      <c r="M242" s="102">
        <v>0</v>
      </c>
      <c r="N242" s="102">
        <v>0</v>
      </c>
      <c r="O242" s="102">
        <v>0</v>
      </c>
      <c r="P242" s="102">
        <v>0</v>
      </c>
      <c r="Q242" s="102">
        <v>0</v>
      </c>
      <c r="R242" s="102">
        <v>0</v>
      </c>
      <c r="S242" s="102">
        <v>0</v>
      </c>
      <c r="T242" s="102">
        <v>0</v>
      </c>
      <c r="U242" s="102">
        <v>0</v>
      </c>
      <c r="V242" s="102">
        <v>0</v>
      </c>
      <c r="W242" s="102">
        <v>0</v>
      </c>
      <c r="X242" s="102">
        <v>0</v>
      </c>
      <c r="Y242" s="102">
        <v>0</v>
      </c>
      <c r="Z242" s="102">
        <v>0</v>
      </c>
      <c r="AA242" s="102">
        <v>0</v>
      </c>
      <c r="AB242" s="102">
        <v>0</v>
      </c>
      <c r="AC242" s="102">
        <v>0</v>
      </c>
      <c r="AD242" s="102">
        <v>0</v>
      </c>
      <c r="AE242" s="102">
        <v>0</v>
      </c>
      <c r="AF242" s="102">
        <v>0</v>
      </c>
      <c r="AG242" s="102">
        <v>0</v>
      </c>
      <c r="AH242" s="102">
        <v>0</v>
      </c>
      <c r="AI242" s="102">
        <v>0</v>
      </c>
      <c r="AJ242" s="102">
        <v>0</v>
      </c>
      <c r="AK242" s="102">
        <v>0</v>
      </c>
      <c r="AL242" s="102">
        <v>0.27965264279228502</v>
      </c>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row>
    <row r="243" spans="1:137" ht="24.75" customHeight="1">
      <c r="A243" s="16" t="s">
        <v>27</v>
      </c>
      <c r="B243" s="17" t="s">
        <v>78</v>
      </c>
      <c r="C243" s="102">
        <v>4.966996217482723E-4</v>
      </c>
      <c r="D243" s="102">
        <v>1.6452404972051391E-3</v>
      </c>
      <c r="E243" s="102">
        <v>0</v>
      </c>
      <c r="F243" s="102">
        <v>1.6312437602895231E-4</v>
      </c>
      <c r="G243" s="102">
        <v>5.9912416229982056E-3</v>
      </c>
      <c r="H243" s="102">
        <v>4.5908837778101171E-3</v>
      </c>
      <c r="I243" s="102">
        <v>4.5007211515062338E-3</v>
      </c>
      <c r="J243" s="102">
        <v>5.59778844296056E-2</v>
      </c>
      <c r="K243" s="102">
        <v>1.9164422105717419E-3</v>
      </c>
      <c r="L243" s="102">
        <v>3.4543774081509333E-2</v>
      </c>
      <c r="M243" s="102">
        <v>6.2676365093290339E-3</v>
      </c>
      <c r="N243" s="102">
        <v>1.445548486144542E-2</v>
      </c>
      <c r="O243" s="102">
        <v>6.7677228162933102E-3</v>
      </c>
      <c r="P243" s="102">
        <v>2.8127057151145437E-2</v>
      </c>
      <c r="Q243" s="102">
        <v>7.0794110087640819E-2</v>
      </c>
      <c r="R243" s="102">
        <v>7.027516811218279E-2</v>
      </c>
      <c r="S243" s="102">
        <v>8.8578008562585187E-2</v>
      </c>
      <c r="T243" s="102">
        <v>2.9439402104104444E-2</v>
      </c>
      <c r="U243" s="102">
        <v>6.1856896470602489E-2</v>
      </c>
      <c r="V243" s="102">
        <v>2.0663267766260277E-2</v>
      </c>
      <c r="W243" s="102">
        <v>1.0939186389261214E-3</v>
      </c>
      <c r="X243" s="102">
        <v>1.6227953962906189E-2</v>
      </c>
      <c r="Y243" s="102">
        <v>1.3158661017314934E-4</v>
      </c>
      <c r="Z243" s="102">
        <v>2.6084248459881834E-3</v>
      </c>
      <c r="AA243" s="102">
        <v>4.1021711345610139E-4</v>
      </c>
      <c r="AB243" s="102">
        <v>2.1013593028252975E-6</v>
      </c>
      <c r="AC243" s="102">
        <v>2.225206253777329E-3</v>
      </c>
      <c r="AD243" s="102">
        <v>1.0930577731491141E-2</v>
      </c>
      <c r="AE243" s="102">
        <v>9.033810700710469E-5</v>
      </c>
      <c r="AF243" s="102">
        <v>1.7797693214716094E-3</v>
      </c>
      <c r="AG243" s="102">
        <v>1.306168913365237E-4</v>
      </c>
      <c r="AH243" s="102">
        <v>0</v>
      </c>
      <c r="AI243" s="102">
        <v>1.7648326244112677E-3</v>
      </c>
      <c r="AJ243" s="102">
        <v>4.4273684828676196E-4</v>
      </c>
      <c r="AK243" s="102">
        <v>0</v>
      </c>
      <c r="AL243" s="102">
        <v>3.0401624150016973E-2</v>
      </c>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row>
    <row r="244" spans="1:137" ht="24.75" customHeight="1">
      <c r="A244" s="16" t="s">
        <v>28</v>
      </c>
      <c r="B244" s="17" t="s">
        <v>79</v>
      </c>
      <c r="C244" s="102">
        <v>6.3930113361043131E-4</v>
      </c>
      <c r="D244" s="102">
        <v>0</v>
      </c>
      <c r="E244" s="102">
        <v>0</v>
      </c>
      <c r="F244" s="102">
        <v>0</v>
      </c>
      <c r="G244" s="102">
        <v>0</v>
      </c>
      <c r="H244" s="102">
        <v>0</v>
      </c>
      <c r="I244" s="102">
        <v>1.6801812343002799E-6</v>
      </c>
      <c r="J244" s="102">
        <v>7.3485599679357084E-6</v>
      </c>
      <c r="K244" s="102">
        <v>0</v>
      </c>
      <c r="L244" s="102">
        <v>0</v>
      </c>
      <c r="M244" s="102">
        <v>1.8244161425141634E-6</v>
      </c>
      <c r="N244" s="102">
        <v>0</v>
      </c>
      <c r="O244" s="102">
        <v>0</v>
      </c>
      <c r="P244" s="102">
        <v>0</v>
      </c>
      <c r="Q244" s="102">
        <v>0</v>
      </c>
      <c r="R244" s="102">
        <v>0</v>
      </c>
      <c r="S244" s="102">
        <v>0</v>
      </c>
      <c r="T244" s="102">
        <v>0</v>
      </c>
      <c r="U244" s="102">
        <v>0</v>
      </c>
      <c r="V244" s="102">
        <v>1.0125154604201046E-6</v>
      </c>
      <c r="W244" s="102">
        <v>1.8138788495404943E-7</v>
      </c>
      <c r="X244" s="102">
        <v>3.0715996601416319E-6</v>
      </c>
      <c r="Y244" s="102">
        <v>2.3060314869861469E-5</v>
      </c>
      <c r="Z244" s="102">
        <v>2.0228132310580854E-5</v>
      </c>
      <c r="AA244" s="102">
        <v>2.7056759179647576E-5</v>
      </c>
      <c r="AB244" s="102">
        <v>1.1817098161012254E-6</v>
      </c>
      <c r="AC244" s="102">
        <v>6.1276070620472782E-5</v>
      </c>
      <c r="AD244" s="102">
        <v>3.3118173102633705E-5</v>
      </c>
      <c r="AE244" s="102">
        <v>5.6757569269105246E-6</v>
      </c>
      <c r="AF244" s="102">
        <v>1.1925582181450297E-5</v>
      </c>
      <c r="AG244" s="102">
        <v>1.7132272149941657E-2</v>
      </c>
      <c r="AH244" s="102">
        <v>1.006727852851023E-5</v>
      </c>
      <c r="AI244" s="102">
        <v>4.0231258596200421E-6</v>
      </c>
      <c r="AJ244" s="102">
        <v>4.919558841723332E-5</v>
      </c>
      <c r="AK244" s="102">
        <v>0</v>
      </c>
      <c r="AL244" s="102">
        <v>2.2159751207888678E-4</v>
      </c>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row>
    <row r="245" spans="1:137" ht="24.75" customHeight="1">
      <c r="A245" s="16" t="s">
        <v>29</v>
      </c>
      <c r="B245" s="17" t="s">
        <v>80</v>
      </c>
      <c r="C245" s="102">
        <v>1.0498149293206182E-6</v>
      </c>
      <c r="D245" s="102">
        <v>1.3669905797018852E-3</v>
      </c>
      <c r="E245" s="102">
        <v>0</v>
      </c>
      <c r="F245" s="102">
        <v>1.280089266412461E-3</v>
      </c>
      <c r="G245" s="102">
        <v>5.5368911688281994E-4</v>
      </c>
      <c r="H245" s="102">
        <v>9.6501308542532689E-4</v>
      </c>
      <c r="I245" s="102">
        <v>3.7969048520309869E-4</v>
      </c>
      <c r="J245" s="102">
        <v>1.0629147471570518E-3</v>
      </c>
      <c r="K245" s="102">
        <v>2.6136534463609581E-4</v>
      </c>
      <c r="L245" s="102">
        <v>8.9344956460529236E-4</v>
      </c>
      <c r="M245" s="102">
        <v>5.8058983768288427E-4</v>
      </c>
      <c r="N245" s="102">
        <v>2.1684782528876034E-4</v>
      </c>
      <c r="O245" s="102">
        <v>8.6428485668132765E-4</v>
      </c>
      <c r="P245" s="102">
        <v>1.1000877264844033E-3</v>
      </c>
      <c r="Q245" s="102">
        <v>4.8210958229723982E-4</v>
      </c>
      <c r="R245" s="102">
        <v>1.0238097571411212E-3</v>
      </c>
      <c r="S245" s="102">
        <v>3.6984384277664368E-4</v>
      </c>
      <c r="T245" s="102">
        <v>2.1845519766733613E-4</v>
      </c>
      <c r="U245" s="102">
        <v>3.1299505572062987E-4</v>
      </c>
      <c r="V245" s="102">
        <v>5.7970286599640032E-4</v>
      </c>
      <c r="W245" s="102">
        <v>4.9636467137151037E-4</v>
      </c>
      <c r="X245" s="102">
        <v>1.3124485488169018E-3</v>
      </c>
      <c r="Y245" s="102">
        <v>4.5057879445246493E-3</v>
      </c>
      <c r="Z245" s="102">
        <v>4.020832464000118E-4</v>
      </c>
      <c r="AA245" s="102">
        <v>1.8449119457428134E-3</v>
      </c>
      <c r="AB245" s="102">
        <v>1.9906112253939226E-4</v>
      </c>
      <c r="AC245" s="102">
        <v>8.4397511463812035E-4</v>
      </c>
      <c r="AD245" s="102">
        <v>5.8483615605882161E-4</v>
      </c>
      <c r="AE245" s="102">
        <v>2.8291609554265631E-6</v>
      </c>
      <c r="AF245" s="102">
        <v>1.4122664051664862E-3</v>
      </c>
      <c r="AG245" s="102">
        <v>8.3088626305673273E-4</v>
      </c>
      <c r="AH245" s="102">
        <v>0</v>
      </c>
      <c r="AI245" s="102">
        <v>1.3668097202061201E-3</v>
      </c>
      <c r="AJ245" s="102">
        <v>2.4598140151590583E-3</v>
      </c>
      <c r="AK245" s="102">
        <v>0</v>
      </c>
      <c r="AL245" s="102">
        <v>1.8579927014742527E-3</v>
      </c>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row>
    <row r="246" spans="1:137" ht="24.75" customHeight="1">
      <c r="A246" s="16" t="s">
        <v>30</v>
      </c>
      <c r="B246" s="17" t="s">
        <v>81</v>
      </c>
      <c r="C246" s="102">
        <v>1.1365698804187967E-2</v>
      </c>
      <c r="D246" s="102">
        <v>4.6488461962824112E-3</v>
      </c>
      <c r="E246" s="102">
        <v>1.4298997024808295E-3</v>
      </c>
      <c r="F246" s="102">
        <v>2.2388009730217016E-2</v>
      </c>
      <c r="G246" s="102">
        <v>1.6891461260367543E-2</v>
      </c>
      <c r="H246" s="102">
        <v>1.7525517350437458E-2</v>
      </c>
      <c r="I246" s="102">
        <v>1.663364570352513E-2</v>
      </c>
      <c r="J246" s="102">
        <v>3.521239029341966E-2</v>
      </c>
      <c r="K246" s="102">
        <v>2.0939339337125822E-3</v>
      </c>
      <c r="L246" s="102">
        <v>2.741278947308079E-2</v>
      </c>
      <c r="M246" s="102">
        <v>7.6352512914080488E-3</v>
      </c>
      <c r="N246" s="102">
        <v>1.5550651202652746E-2</v>
      </c>
      <c r="O246" s="102">
        <v>1.7674256817375882E-2</v>
      </c>
      <c r="P246" s="102">
        <v>2.1617059240758709E-2</v>
      </c>
      <c r="Q246" s="102">
        <v>2.6200591886095914E-2</v>
      </c>
      <c r="R246" s="102">
        <v>2.5383537362618676E-2</v>
      </c>
      <c r="S246" s="102">
        <v>2.7950802973648381E-2</v>
      </c>
      <c r="T246" s="102">
        <v>1.5210972651804679E-2</v>
      </c>
      <c r="U246" s="102">
        <v>2.534761442888846E-2</v>
      </c>
      <c r="V246" s="102">
        <v>1.912019523243173E-2</v>
      </c>
      <c r="W246" s="102">
        <v>4.1231987761234309E-2</v>
      </c>
      <c r="X246" s="102">
        <v>3.745992930017631E-2</v>
      </c>
      <c r="Y246" s="102">
        <v>3.54720126412673E-2</v>
      </c>
      <c r="Z246" s="102">
        <v>3.1521973298828998E-2</v>
      </c>
      <c r="AA246" s="102">
        <v>6.0218873652497583E-2</v>
      </c>
      <c r="AB246" s="102">
        <v>1.0375449974935128E-2</v>
      </c>
      <c r="AC246" s="102">
        <v>5.6809740655702198E-2</v>
      </c>
      <c r="AD246" s="102">
        <v>7.753305250614774E-2</v>
      </c>
      <c r="AE246" s="102">
        <v>2.2748868949391644E-2</v>
      </c>
      <c r="AF246" s="102">
        <v>3.3059420627299753E-2</v>
      </c>
      <c r="AG246" s="102">
        <v>2.4118392812592936E-2</v>
      </c>
      <c r="AH246" s="102">
        <v>3.8262205568354857E-2</v>
      </c>
      <c r="AI246" s="102">
        <v>4.8358550734527377E-2</v>
      </c>
      <c r="AJ246" s="102">
        <v>1.8690007300681273E-2</v>
      </c>
      <c r="AK246" s="102">
        <v>0</v>
      </c>
      <c r="AL246" s="102">
        <v>2.1797118797211721E-2</v>
      </c>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row>
    <row r="247" spans="1:137" ht="24.75" customHeight="1">
      <c r="A247" s="16" t="s">
        <v>31</v>
      </c>
      <c r="B247" s="17" t="s">
        <v>82</v>
      </c>
      <c r="C247" s="102">
        <v>6.4831502031482448E-4</v>
      </c>
      <c r="D247" s="102">
        <v>1.2454353989225745E-3</v>
      </c>
      <c r="E247" s="102">
        <v>0</v>
      </c>
      <c r="F247" s="102">
        <v>1.9178466298365275E-4</v>
      </c>
      <c r="G247" s="102">
        <v>8.4008119196341219E-5</v>
      </c>
      <c r="H247" s="102">
        <v>1.4308640183373448E-4</v>
      </c>
      <c r="I247" s="102">
        <v>1.0214966192345171E-4</v>
      </c>
      <c r="J247" s="102">
        <v>1.1013970054823587E-4</v>
      </c>
      <c r="K247" s="102">
        <v>1.7144036726942658E-5</v>
      </c>
      <c r="L247" s="102">
        <v>1.0586580087110887E-4</v>
      </c>
      <c r="M247" s="102">
        <v>8.3004823904373295E-5</v>
      </c>
      <c r="N247" s="102">
        <v>1.4484954144259674E-4</v>
      </c>
      <c r="O247" s="102">
        <v>1.0070346232562058E-4</v>
      </c>
      <c r="P247" s="102">
        <v>1.0495023651007764E-4</v>
      </c>
      <c r="Q247" s="102">
        <v>1.5275655507938153E-4</v>
      </c>
      <c r="R247" s="102">
        <v>1.2750104978155718E-4</v>
      </c>
      <c r="S247" s="102">
        <v>1.5057230680492001E-4</v>
      </c>
      <c r="T247" s="102">
        <v>7.8904113886267742E-5</v>
      </c>
      <c r="U247" s="102">
        <v>6.0327993663412444E-5</v>
      </c>
      <c r="V247" s="102">
        <v>3.111314789508303E-4</v>
      </c>
      <c r="W247" s="102">
        <v>3.2833536035093666E-4</v>
      </c>
      <c r="X247" s="102">
        <v>8.9600777096124804E-5</v>
      </c>
      <c r="Y247" s="102">
        <v>1.2816205537676055E-4</v>
      </c>
      <c r="Z247" s="102">
        <v>6.6994909126565213E-4</v>
      </c>
      <c r="AA247" s="102">
        <v>1.8194863846911896E-4</v>
      </c>
      <c r="AB247" s="102">
        <v>5.0786265753527784E-4</v>
      </c>
      <c r="AC247" s="102">
        <v>3.9849710059950555E-4</v>
      </c>
      <c r="AD247" s="102">
        <v>2.2886303538096182E-3</v>
      </c>
      <c r="AE247" s="102">
        <v>2.9617467434699596E-4</v>
      </c>
      <c r="AF247" s="102">
        <v>1.0522521624837268E-3</v>
      </c>
      <c r="AG247" s="102">
        <v>9.3166610381626453E-3</v>
      </c>
      <c r="AH247" s="102">
        <v>2.3757384354875055E-3</v>
      </c>
      <c r="AI247" s="102">
        <v>9.3615651087977593E-4</v>
      </c>
      <c r="AJ247" s="102">
        <v>7.9126688862880216E-3</v>
      </c>
      <c r="AK247" s="102">
        <v>0</v>
      </c>
      <c r="AL247" s="102">
        <v>2.3807061248612787E-3</v>
      </c>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row>
    <row r="248" spans="1:137" ht="24.75" customHeight="1">
      <c r="A248" s="16" t="s">
        <v>32</v>
      </c>
      <c r="B248" s="17" t="s">
        <v>83</v>
      </c>
      <c r="C248" s="102">
        <v>7.9913470882610974E-4</v>
      </c>
      <c r="D248" s="102">
        <v>1.5110232266004823E-3</v>
      </c>
      <c r="E248" s="102">
        <v>0</v>
      </c>
      <c r="F248" s="102">
        <v>8.7794709396882243E-4</v>
      </c>
      <c r="G248" s="102">
        <v>6.5832208243765461E-4</v>
      </c>
      <c r="H248" s="102">
        <v>1.036883818856516E-3</v>
      </c>
      <c r="I248" s="102">
        <v>8.6310581017301057E-4</v>
      </c>
      <c r="J248" s="102">
        <v>4.8436435324725207E-4</v>
      </c>
      <c r="K248" s="102">
        <v>1.8052811054249639E-5</v>
      </c>
      <c r="L248" s="102">
        <v>1.0074730072755561E-3</v>
      </c>
      <c r="M248" s="102">
        <v>2.6511612489291109E-4</v>
      </c>
      <c r="N248" s="102">
        <v>5.6434667198344563E-4</v>
      </c>
      <c r="O248" s="102">
        <v>1.1240918115139572E-3</v>
      </c>
      <c r="P248" s="102">
        <v>1.1027806562624628E-3</v>
      </c>
      <c r="Q248" s="102">
        <v>1.4004682525878395E-3</v>
      </c>
      <c r="R248" s="102">
        <v>1.2784139012985297E-3</v>
      </c>
      <c r="S248" s="102">
        <v>1.5977324835245686E-3</v>
      </c>
      <c r="T248" s="102">
        <v>4.4550000404670355E-4</v>
      </c>
      <c r="U248" s="102">
        <v>9.773503403777248E-4</v>
      </c>
      <c r="V248" s="102">
        <v>6.7965644764798048E-4</v>
      </c>
      <c r="W248" s="102">
        <v>2.8029634796978458E-4</v>
      </c>
      <c r="X248" s="102">
        <v>1.2622607288512787E-3</v>
      </c>
      <c r="Y248" s="102">
        <v>1.9436057250299466E-3</v>
      </c>
      <c r="Z248" s="102">
        <v>3.8771609369234925E-3</v>
      </c>
      <c r="AA248" s="102">
        <v>3.6235638942564864E-3</v>
      </c>
      <c r="AB248" s="102">
        <v>2.2754308041394284E-4</v>
      </c>
      <c r="AC248" s="102">
        <v>1.4968784126222232E-3</v>
      </c>
      <c r="AD248" s="102">
        <v>1.5202323392019296E-3</v>
      </c>
      <c r="AE248" s="102">
        <v>1.5819777034994595E-3</v>
      </c>
      <c r="AF248" s="102">
        <v>4.8288744176286369E-3</v>
      </c>
      <c r="AG248" s="102">
        <v>2.3539573821513369E-3</v>
      </c>
      <c r="AH248" s="102">
        <v>4.0538866313153581E-3</v>
      </c>
      <c r="AI248" s="102">
        <v>1.534673978045552E-3</v>
      </c>
      <c r="AJ248" s="102">
        <v>2.0998903890036341E-3</v>
      </c>
      <c r="AK248" s="102">
        <v>0</v>
      </c>
      <c r="AL248" s="102">
        <v>2.8225671298448904E-4</v>
      </c>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row>
    <row r="249" spans="1:137" ht="24.75" customHeight="1">
      <c r="A249" s="23" t="s">
        <v>33</v>
      </c>
      <c r="B249" s="24" t="s">
        <v>84</v>
      </c>
      <c r="C249" s="102">
        <v>1.1999839147939595E-2</v>
      </c>
      <c r="D249" s="102">
        <v>4.5017198023463278E-3</v>
      </c>
      <c r="E249" s="102">
        <v>0</v>
      </c>
      <c r="F249" s="102">
        <v>8.6700616887494444E-3</v>
      </c>
      <c r="G249" s="102">
        <v>3.4072792216025207E-3</v>
      </c>
      <c r="H249" s="102">
        <v>4.2632377142427774E-3</v>
      </c>
      <c r="I249" s="102">
        <v>5.1643267707043089E-3</v>
      </c>
      <c r="J249" s="102">
        <v>8.5795988431474951E-4</v>
      </c>
      <c r="K249" s="102">
        <v>1.7725746143576357E-4</v>
      </c>
      <c r="L249" s="102">
        <v>8.2080141003391793E-3</v>
      </c>
      <c r="M249" s="102">
        <v>3.623990663234971E-3</v>
      </c>
      <c r="N249" s="102">
        <v>6.662790846587982E-3</v>
      </c>
      <c r="O249" s="102">
        <v>3.3535143170219431E-3</v>
      </c>
      <c r="P249" s="102">
        <v>4.7068255442162775E-3</v>
      </c>
      <c r="Q249" s="102">
        <v>2.5401333763582332E-3</v>
      </c>
      <c r="R249" s="102">
        <v>1.2623008419825111E-3</v>
      </c>
      <c r="S249" s="102">
        <v>7.0031095098364339E-4</v>
      </c>
      <c r="T249" s="102">
        <v>1.0793345476477947E-3</v>
      </c>
      <c r="U249" s="102">
        <v>1.3053944421358838E-3</v>
      </c>
      <c r="V249" s="102">
        <v>2.6510344525387452E-3</v>
      </c>
      <c r="W249" s="102">
        <v>6.2907268720943463E-3</v>
      </c>
      <c r="X249" s="102">
        <v>1.7653299266118608E-3</v>
      </c>
      <c r="Y249" s="102">
        <v>6.0923118568446772E-3</v>
      </c>
      <c r="Z249" s="102">
        <v>4.2572551671800499E-3</v>
      </c>
      <c r="AA249" s="102">
        <v>2.8242981216814308E-3</v>
      </c>
      <c r="AB249" s="102">
        <v>2.9592158710594206E-3</v>
      </c>
      <c r="AC249" s="102">
        <v>4.896148121080952E-3</v>
      </c>
      <c r="AD249" s="102">
        <v>7.5150161448971414E-3</v>
      </c>
      <c r="AE249" s="102">
        <v>2.2159823941492318E-4</v>
      </c>
      <c r="AF249" s="102">
        <v>1.63876052920712E-2</v>
      </c>
      <c r="AG249" s="102">
        <v>2.5512889296614894E-3</v>
      </c>
      <c r="AH249" s="102">
        <v>1.966842347677382E-3</v>
      </c>
      <c r="AI249" s="102">
        <v>2.9558971933284794E-3</v>
      </c>
      <c r="AJ249" s="102">
        <v>2.7093768798261706E-3</v>
      </c>
      <c r="AK249" s="102">
        <v>0</v>
      </c>
      <c r="AL249" s="102">
        <v>0</v>
      </c>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row>
    <row r="250" spans="1:137">
      <c r="C250" s="4"/>
      <c r="D250" s="114"/>
      <c r="E250" s="11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row>
    <row r="251" spans="1:137" ht="21" customHeight="1">
      <c r="A251" s="6"/>
      <c r="B251" s="7"/>
      <c r="C251" s="8"/>
      <c r="D251" s="105"/>
      <c r="E251" s="105"/>
      <c r="F251" s="8" t="s">
        <v>1</v>
      </c>
      <c r="G251" s="8" t="s">
        <v>2</v>
      </c>
      <c r="H251" s="8" t="s">
        <v>3</v>
      </c>
      <c r="I251" s="8" t="s">
        <v>4</v>
      </c>
      <c r="J251" s="8" t="s">
        <v>5</v>
      </c>
      <c r="K251" s="8" t="s">
        <v>6</v>
      </c>
      <c r="L251" s="8" t="s">
        <v>7</v>
      </c>
      <c r="M251" s="8" t="s">
        <v>8</v>
      </c>
      <c r="N251" s="8" t="s">
        <v>9</v>
      </c>
      <c r="O251" s="8" t="s">
        <v>10</v>
      </c>
      <c r="P251" s="8" t="s">
        <v>11</v>
      </c>
      <c r="Q251" s="8" t="s">
        <v>12</v>
      </c>
      <c r="R251" s="8" t="s">
        <v>13</v>
      </c>
      <c r="S251" s="8" t="s">
        <v>14</v>
      </c>
      <c r="T251" s="8" t="s">
        <v>15</v>
      </c>
      <c r="U251" s="8" t="s">
        <v>16</v>
      </c>
      <c r="V251" s="8" t="s">
        <v>17</v>
      </c>
      <c r="W251" s="8" t="s">
        <v>18</v>
      </c>
      <c r="X251" s="8" t="s">
        <v>19</v>
      </c>
      <c r="Y251" s="8" t="s">
        <v>20</v>
      </c>
      <c r="Z251" s="8" t="s">
        <v>21</v>
      </c>
      <c r="AA251" s="8" t="s">
        <v>22</v>
      </c>
      <c r="AB251" s="8" t="s">
        <v>23</v>
      </c>
      <c r="AC251" s="8" t="s">
        <v>24</v>
      </c>
      <c r="AD251" s="8" t="s">
        <v>25</v>
      </c>
      <c r="AE251" s="8" t="s">
        <v>26</v>
      </c>
      <c r="AF251" s="8" t="s">
        <v>27</v>
      </c>
      <c r="AG251" s="8" t="s">
        <v>28</v>
      </c>
      <c r="AH251" s="8" t="s">
        <v>29</v>
      </c>
      <c r="AI251" s="8" t="s">
        <v>30</v>
      </c>
      <c r="AJ251" s="8" t="s">
        <v>31</v>
      </c>
      <c r="AK251" s="8" t="s">
        <v>32</v>
      </c>
      <c r="AL251" s="9" t="s">
        <v>33</v>
      </c>
    </row>
    <row r="252" spans="1:137" s="15" customFormat="1" ht="44.25" customHeight="1">
      <c r="A252" s="10"/>
      <c r="B252" s="129" t="s">
        <v>192</v>
      </c>
      <c r="C252" s="12" t="s">
        <v>50</v>
      </c>
      <c r="D252" s="106" t="s">
        <v>180</v>
      </c>
      <c r="E252" s="106" t="s">
        <v>179</v>
      </c>
      <c r="F252" s="12" t="s">
        <v>52</v>
      </c>
      <c r="G252" s="12" t="s">
        <v>53</v>
      </c>
      <c r="H252" s="12" t="s">
        <v>54</v>
      </c>
      <c r="I252" s="12" t="s">
        <v>55</v>
      </c>
      <c r="J252" s="12" t="s">
        <v>56</v>
      </c>
      <c r="K252" s="12" t="s">
        <v>57</v>
      </c>
      <c r="L252" s="12" t="s">
        <v>58</v>
      </c>
      <c r="M252" s="12" t="s">
        <v>59</v>
      </c>
      <c r="N252" s="12" t="s">
        <v>60</v>
      </c>
      <c r="O252" s="12" t="s">
        <v>61</v>
      </c>
      <c r="P252" s="12" t="s">
        <v>62</v>
      </c>
      <c r="Q252" s="12" t="s">
        <v>63</v>
      </c>
      <c r="R252" s="12" t="s">
        <v>64</v>
      </c>
      <c r="S252" s="12" t="s">
        <v>65</v>
      </c>
      <c r="T252" s="12" t="s">
        <v>66</v>
      </c>
      <c r="U252" s="12" t="s">
        <v>67</v>
      </c>
      <c r="V252" s="12" t="s">
        <v>68</v>
      </c>
      <c r="W252" s="12" t="s">
        <v>69</v>
      </c>
      <c r="X252" s="12" t="s">
        <v>70</v>
      </c>
      <c r="Y252" s="12" t="s">
        <v>71</v>
      </c>
      <c r="Z252" s="12" t="s">
        <v>72</v>
      </c>
      <c r="AA252" s="12" t="s">
        <v>73</v>
      </c>
      <c r="AB252" s="12" t="s">
        <v>74</v>
      </c>
      <c r="AC252" s="12" t="s">
        <v>75</v>
      </c>
      <c r="AD252" s="12" t="s">
        <v>76</v>
      </c>
      <c r="AE252" s="12" t="s">
        <v>77</v>
      </c>
      <c r="AF252" s="12" t="s">
        <v>78</v>
      </c>
      <c r="AG252" s="12" t="s">
        <v>79</v>
      </c>
      <c r="AH252" s="12" t="s">
        <v>80</v>
      </c>
      <c r="AI252" s="12" t="s">
        <v>81</v>
      </c>
      <c r="AJ252" s="12" t="s">
        <v>82</v>
      </c>
      <c r="AK252" s="12" t="s">
        <v>83</v>
      </c>
      <c r="AL252" s="11" t="s">
        <v>84</v>
      </c>
    </row>
    <row r="253" spans="1:137" ht="24.75" customHeight="1">
      <c r="A253" s="16"/>
      <c r="B253" s="17" t="s">
        <v>89</v>
      </c>
      <c r="C253" s="102">
        <f t="array" ref="C253:AL288">C97:AL132-C214:AL249</f>
        <v>0.99239308870612786</v>
      </c>
      <c r="D253" s="102">
        <v>-1.7781392895121569E-6</v>
      </c>
      <c r="E253" s="102">
        <v>0</v>
      </c>
      <c r="F253" s="102">
        <v>-1.029314137413834E-6</v>
      </c>
      <c r="G253" s="102">
        <v>-2.0318283168396747E-2</v>
      </c>
      <c r="H253" s="102">
        <v>-1.8061322909061087E-3</v>
      </c>
      <c r="I253" s="102">
        <v>-3.5568815803046339E-4</v>
      </c>
      <c r="J253" s="102">
        <v>-8.9866324309348483E-5</v>
      </c>
      <c r="K253" s="102">
        <v>-1.2489062497727682E-6</v>
      </c>
      <c r="L253" s="102">
        <v>-3.0445683734622695E-6</v>
      </c>
      <c r="M253" s="102">
        <v>-6.3900265449890232E-9</v>
      </c>
      <c r="N253" s="102">
        <v>-5.7628871525851967E-6</v>
      </c>
      <c r="O253" s="102">
        <v>0</v>
      </c>
      <c r="P253" s="102">
        <v>0</v>
      </c>
      <c r="Q253" s="102">
        <v>0</v>
      </c>
      <c r="R253" s="102">
        <v>0</v>
      </c>
      <c r="S253" s="102">
        <v>0</v>
      </c>
      <c r="T253" s="102">
        <v>-2.7410061402401092E-8</v>
      </c>
      <c r="U253" s="102">
        <v>0</v>
      </c>
      <c r="V253" s="102">
        <v>-3.4240901628603752E-4</v>
      </c>
      <c r="W253" s="102">
        <v>-1.1956440590701729E-4</v>
      </c>
      <c r="X253" s="102">
        <v>0</v>
      </c>
      <c r="Y253" s="102">
        <v>0</v>
      </c>
      <c r="Z253" s="102">
        <v>-1.4066426442954915E-5</v>
      </c>
      <c r="AA253" s="102">
        <v>0</v>
      </c>
      <c r="AB253" s="102">
        <v>-1.1650091375396726E-7</v>
      </c>
      <c r="AC253" s="102">
        <v>0</v>
      </c>
      <c r="AD253" s="102">
        <v>0</v>
      </c>
      <c r="AE253" s="102">
        <v>-2.9697491828135832E-6</v>
      </c>
      <c r="AF253" s="102">
        <v>-1.0798482768315472E-4</v>
      </c>
      <c r="AG253" s="102">
        <v>-3.3004955787397408E-4</v>
      </c>
      <c r="AH253" s="102">
        <v>-1.8638118601924634E-4</v>
      </c>
      <c r="AI253" s="102">
        <v>-9.0340716862979055E-7</v>
      </c>
      <c r="AJ253" s="102">
        <v>-1.4335879152624471E-3</v>
      </c>
      <c r="AK253" s="102">
        <v>0</v>
      </c>
      <c r="AL253" s="102">
        <v>0</v>
      </c>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row>
    <row r="254" spans="1:137" s="104" customFormat="1" ht="24.75" customHeight="1">
      <c r="A254" s="115"/>
      <c r="B254" s="116" t="s">
        <v>181</v>
      </c>
      <c r="C254" s="102">
        <v>0</v>
      </c>
      <c r="D254" s="102">
        <v>0.99916175199392587</v>
      </c>
      <c r="E254" s="102">
        <v>-4.6747663193819605E-3</v>
      </c>
      <c r="F254" s="102">
        <v>0</v>
      </c>
      <c r="G254" s="102">
        <v>-6.4729521628767754E-4</v>
      </c>
      <c r="H254" s="102">
        <v>-3.1616666629528317E-8</v>
      </c>
      <c r="I254" s="102">
        <v>0</v>
      </c>
      <c r="J254" s="102">
        <v>-6.8287262863722371E-7</v>
      </c>
      <c r="K254" s="102">
        <v>0</v>
      </c>
      <c r="L254" s="102">
        <v>0</v>
      </c>
      <c r="M254" s="102">
        <v>0</v>
      </c>
      <c r="N254" s="102">
        <v>0</v>
      </c>
      <c r="O254" s="102">
        <v>0</v>
      </c>
      <c r="P254" s="102">
        <v>0</v>
      </c>
      <c r="Q254" s="102">
        <v>0</v>
      </c>
      <c r="R254" s="102">
        <v>0</v>
      </c>
      <c r="S254" s="102">
        <v>0</v>
      </c>
      <c r="T254" s="102">
        <v>0</v>
      </c>
      <c r="U254" s="102">
        <v>0</v>
      </c>
      <c r="V254" s="102">
        <v>-3.5344186531984756E-5</v>
      </c>
      <c r="W254" s="102">
        <v>0</v>
      </c>
      <c r="X254" s="102">
        <v>0</v>
      </c>
      <c r="Y254" s="102">
        <v>0</v>
      </c>
      <c r="Z254" s="102">
        <v>0</v>
      </c>
      <c r="AA254" s="102">
        <v>0</v>
      </c>
      <c r="AB254" s="102">
        <v>0</v>
      </c>
      <c r="AC254" s="102">
        <v>0</v>
      </c>
      <c r="AD254" s="102">
        <v>0</v>
      </c>
      <c r="AE254" s="102">
        <v>-2.4577914079165639E-7</v>
      </c>
      <c r="AF254" s="102">
        <v>0</v>
      </c>
      <c r="AG254" s="102">
        <v>-4.8567012454256631E-5</v>
      </c>
      <c r="AH254" s="102">
        <v>0</v>
      </c>
      <c r="AI254" s="102">
        <v>0</v>
      </c>
      <c r="AJ254" s="102">
        <v>-2.4402582154825221E-4</v>
      </c>
      <c r="AK254" s="102">
        <v>0</v>
      </c>
      <c r="AL254" s="102">
        <v>0</v>
      </c>
      <c r="AM254" s="114"/>
      <c r="AN254" s="114"/>
      <c r="AO254" s="114"/>
      <c r="AP254" s="114"/>
      <c r="AQ254" s="114"/>
      <c r="AR254" s="114"/>
      <c r="AS254" s="114"/>
      <c r="AT254" s="114"/>
      <c r="AU254" s="114"/>
      <c r="AV254" s="114"/>
      <c r="AW254" s="114"/>
      <c r="AX254" s="114"/>
      <c r="AY254" s="114"/>
      <c r="AZ254" s="114"/>
      <c r="BA254" s="114"/>
      <c r="BB254" s="114"/>
      <c r="BC254" s="114"/>
      <c r="BD254" s="114"/>
      <c r="BE254" s="114"/>
      <c r="BF254" s="114"/>
      <c r="BG254" s="114"/>
      <c r="BH254" s="114"/>
      <c r="BI254" s="114"/>
      <c r="BJ254" s="114"/>
      <c r="BK254" s="114"/>
      <c r="BL254" s="114"/>
      <c r="BM254" s="114"/>
      <c r="BN254" s="114"/>
      <c r="BO254" s="114"/>
      <c r="BP254" s="114"/>
      <c r="BQ254" s="114"/>
      <c r="BR254" s="114"/>
      <c r="BS254" s="114"/>
      <c r="BT254" s="114"/>
      <c r="BU254" s="114"/>
      <c r="BV254" s="114"/>
      <c r="BW254" s="114"/>
      <c r="BX254" s="114"/>
      <c r="BY254" s="114"/>
      <c r="BZ254" s="114"/>
      <c r="CA254" s="114"/>
      <c r="CB254" s="114"/>
      <c r="CC254" s="114"/>
      <c r="CD254" s="114"/>
      <c r="CE254" s="114"/>
      <c r="CF254" s="114"/>
      <c r="CG254" s="114"/>
      <c r="CH254" s="114"/>
      <c r="CI254" s="114"/>
      <c r="CJ254" s="114"/>
      <c r="CK254" s="114"/>
      <c r="CL254" s="114"/>
      <c r="CM254" s="114"/>
      <c r="CN254" s="114"/>
      <c r="CO254" s="114"/>
      <c r="CP254" s="114"/>
      <c r="CQ254" s="114"/>
      <c r="CR254" s="114"/>
      <c r="CS254" s="114"/>
      <c r="CT254" s="114"/>
      <c r="CU254" s="114"/>
      <c r="CV254" s="114"/>
      <c r="CW254" s="114"/>
      <c r="CX254" s="114"/>
      <c r="CY254" s="114"/>
      <c r="CZ254" s="114"/>
      <c r="DA254" s="114"/>
      <c r="DB254" s="114"/>
      <c r="DC254" s="114"/>
      <c r="DD254" s="114"/>
      <c r="DE254" s="114"/>
      <c r="DF254" s="114"/>
      <c r="DG254" s="114"/>
      <c r="DH254" s="114"/>
      <c r="DI254" s="114"/>
      <c r="DJ254" s="114"/>
      <c r="DK254" s="114"/>
      <c r="DL254" s="114"/>
      <c r="DM254" s="114"/>
      <c r="DN254" s="114"/>
      <c r="DO254" s="114"/>
      <c r="DP254" s="114"/>
      <c r="DQ254" s="114"/>
      <c r="DR254" s="114"/>
      <c r="DS254" s="114"/>
      <c r="DT254" s="114"/>
      <c r="DU254" s="114"/>
      <c r="DV254" s="114"/>
      <c r="DW254" s="114"/>
      <c r="DX254" s="114"/>
      <c r="DY254" s="114"/>
      <c r="DZ254" s="114"/>
      <c r="EA254" s="114"/>
      <c r="EB254" s="114"/>
      <c r="EC254" s="114"/>
      <c r="ED254" s="114"/>
    </row>
    <row r="255" spans="1:137" s="104" customFormat="1" ht="24.75" customHeight="1">
      <c r="A255" s="115"/>
      <c r="B255" s="116" t="s">
        <v>182</v>
      </c>
      <c r="C255" s="102">
        <v>0</v>
      </c>
      <c r="D255" s="102">
        <v>0</v>
      </c>
      <c r="E255" s="102">
        <v>1</v>
      </c>
      <c r="F255" s="102">
        <v>0</v>
      </c>
      <c r="G255" s="102">
        <v>-9.1242784842599791E-7</v>
      </c>
      <c r="H255" s="102">
        <v>0</v>
      </c>
      <c r="I255" s="102">
        <v>0</v>
      </c>
      <c r="J255" s="102">
        <v>0</v>
      </c>
      <c r="K255" s="102">
        <v>0</v>
      </c>
      <c r="L255" s="102">
        <v>0</v>
      </c>
      <c r="M255" s="102">
        <v>0</v>
      </c>
      <c r="N255" s="102">
        <v>0</v>
      </c>
      <c r="O255" s="102">
        <v>0</v>
      </c>
      <c r="P255" s="102">
        <v>0</v>
      </c>
      <c r="Q255" s="102">
        <v>0</v>
      </c>
      <c r="R255" s="102">
        <v>0</v>
      </c>
      <c r="S255" s="102">
        <v>0</v>
      </c>
      <c r="T255" s="102">
        <v>0</v>
      </c>
      <c r="U255" s="102">
        <v>0</v>
      </c>
      <c r="V255" s="102">
        <v>0</v>
      </c>
      <c r="W255" s="102">
        <v>0</v>
      </c>
      <c r="X255" s="102">
        <v>0</v>
      </c>
      <c r="Y255" s="102">
        <v>0</v>
      </c>
      <c r="Z255" s="102">
        <v>0</v>
      </c>
      <c r="AA255" s="102">
        <v>0</v>
      </c>
      <c r="AB255" s="102">
        <v>0</v>
      </c>
      <c r="AC255" s="102">
        <v>0</v>
      </c>
      <c r="AD255" s="102">
        <v>0</v>
      </c>
      <c r="AE255" s="102">
        <v>0</v>
      </c>
      <c r="AF255" s="102">
        <v>0</v>
      </c>
      <c r="AG255" s="102">
        <v>0</v>
      </c>
      <c r="AH255" s="102">
        <v>0</v>
      </c>
      <c r="AI255" s="102">
        <v>0</v>
      </c>
      <c r="AJ255" s="102">
        <v>-6.1251301132389915E-6</v>
      </c>
      <c r="AK255" s="102">
        <v>0</v>
      </c>
      <c r="AL255" s="102">
        <v>0</v>
      </c>
      <c r="AM255" s="114"/>
      <c r="AN255" s="114"/>
      <c r="AO255" s="114"/>
      <c r="AP255" s="114"/>
      <c r="AQ255" s="114"/>
      <c r="AR255" s="114"/>
      <c r="AS255" s="114"/>
      <c r="AT255" s="114"/>
      <c r="AU255" s="114"/>
      <c r="AV255" s="114"/>
      <c r="AW255" s="114"/>
      <c r="AX255" s="114"/>
      <c r="AY255" s="114"/>
      <c r="AZ255" s="114"/>
      <c r="BA255" s="114"/>
      <c r="BB255" s="114"/>
      <c r="BC255" s="114"/>
      <c r="BD255" s="114"/>
      <c r="BE255" s="114"/>
      <c r="BF255" s="114"/>
      <c r="BG255" s="114"/>
      <c r="BH255" s="114"/>
      <c r="BI255" s="114"/>
      <c r="BJ255" s="114"/>
      <c r="BK255" s="114"/>
      <c r="BL255" s="114"/>
      <c r="BM255" s="114"/>
      <c r="BN255" s="114"/>
      <c r="BO255" s="114"/>
      <c r="BP255" s="114"/>
      <c r="BQ255" s="114"/>
      <c r="BR255" s="114"/>
      <c r="BS255" s="114"/>
      <c r="BT255" s="114"/>
      <c r="BU255" s="114"/>
      <c r="BV255" s="114"/>
      <c r="BW255" s="114"/>
      <c r="BX255" s="114"/>
      <c r="BY255" s="114"/>
      <c r="BZ255" s="114"/>
      <c r="CA255" s="114"/>
      <c r="CB255" s="114"/>
      <c r="CC255" s="114"/>
      <c r="CD255" s="114"/>
      <c r="CE255" s="114"/>
      <c r="CF255" s="114"/>
      <c r="CG255" s="114"/>
      <c r="CH255" s="114"/>
      <c r="CI255" s="114"/>
      <c r="CJ255" s="114"/>
      <c r="CK255" s="114"/>
      <c r="CL255" s="114"/>
      <c r="CM255" s="114"/>
      <c r="CN255" s="114"/>
      <c r="CO255" s="114"/>
      <c r="CP255" s="114"/>
      <c r="CQ255" s="114"/>
      <c r="CR255" s="114"/>
      <c r="CS255" s="114"/>
      <c r="CT255" s="114"/>
      <c r="CU255" s="114"/>
      <c r="CV255" s="114"/>
      <c r="CW255" s="114"/>
      <c r="CX255" s="114"/>
      <c r="CY255" s="114"/>
      <c r="CZ255" s="114"/>
      <c r="DA255" s="114"/>
      <c r="DB255" s="114"/>
      <c r="DC255" s="114"/>
      <c r="DD255" s="114"/>
      <c r="DE255" s="114"/>
      <c r="DF255" s="114"/>
      <c r="DG255" s="114"/>
      <c r="DH255" s="114"/>
      <c r="DI255" s="114"/>
      <c r="DJ255" s="114"/>
      <c r="DK255" s="114"/>
      <c r="DL255" s="114"/>
      <c r="DM255" s="114"/>
      <c r="DN255" s="114"/>
      <c r="DO255" s="114"/>
      <c r="DP255" s="114"/>
      <c r="DQ255" s="114"/>
      <c r="DR255" s="114"/>
      <c r="DS255" s="114"/>
      <c r="DT255" s="114"/>
      <c r="DU255" s="114"/>
      <c r="DV255" s="114"/>
      <c r="DW255" s="114"/>
      <c r="DX255" s="114"/>
      <c r="DY255" s="114"/>
      <c r="DZ255" s="114"/>
      <c r="EA255" s="114"/>
      <c r="EB255" s="114"/>
      <c r="EC255" s="114"/>
      <c r="ED255" s="114"/>
    </row>
    <row r="256" spans="1:137" ht="24.75" customHeight="1">
      <c r="A256" s="16" t="s">
        <v>1</v>
      </c>
      <c r="B256" s="17" t="s">
        <v>52</v>
      </c>
      <c r="C256" s="102">
        <v>-1.469810043736068E-8</v>
      </c>
      <c r="D256" s="102">
        <v>0</v>
      </c>
      <c r="E256" s="102">
        <v>0</v>
      </c>
      <c r="F256" s="102">
        <v>1</v>
      </c>
      <c r="G256" s="102">
        <v>-4.4020061700527703E-9</v>
      </c>
      <c r="H256" s="102">
        <v>-2.901768575138392E-8</v>
      </c>
      <c r="I256" s="102">
        <v>-2.3669530924700025E-6</v>
      </c>
      <c r="J256" s="102">
        <v>-8.8667678091196535E-6</v>
      </c>
      <c r="K256" s="102">
        <v>-1.9367602440011201E-3</v>
      </c>
      <c r="L256" s="102">
        <v>-2.0707207999441578E-4</v>
      </c>
      <c r="M256" s="102">
        <v>-1.1957047517144712E-4</v>
      </c>
      <c r="N256" s="102">
        <v>-2.2660774477650867E-4</v>
      </c>
      <c r="O256" s="102">
        <v>-2.1747034279964685E-7</v>
      </c>
      <c r="P256" s="102">
        <v>-1.2096504198408694E-7</v>
      </c>
      <c r="Q256" s="102">
        <v>-5.6570059947647483E-8</v>
      </c>
      <c r="R256" s="102">
        <v>-1.7929956163195381E-8</v>
      </c>
      <c r="S256" s="102">
        <v>-3.9194015757985699E-8</v>
      </c>
      <c r="T256" s="102">
        <v>-1.6665370360207603E-7</v>
      </c>
      <c r="U256" s="102">
        <v>-1.8789008565124047E-8</v>
      </c>
      <c r="V256" s="102">
        <v>-1.2837743113118873E-6</v>
      </c>
      <c r="W256" s="102">
        <v>-1.9782290083574364E-5</v>
      </c>
      <c r="X256" s="102">
        <v>-8.5761899655954505E-4</v>
      </c>
      <c r="Y256" s="102">
        <v>-9.8883836420808841E-8</v>
      </c>
      <c r="Z256" s="102">
        <v>0</v>
      </c>
      <c r="AA256" s="102">
        <v>0</v>
      </c>
      <c r="AB256" s="102">
        <v>0</v>
      </c>
      <c r="AC256" s="102">
        <v>-5.9340681825401973E-9</v>
      </c>
      <c r="AD256" s="102">
        <v>0</v>
      </c>
      <c r="AE256" s="102">
        <v>-2.2351932540965591E-8</v>
      </c>
      <c r="AF256" s="102">
        <v>-6.2142588637142753E-7</v>
      </c>
      <c r="AG256" s="102">
        <v>-2.5633922604300471E-8</v>
      </c>
      <c r="AH256" s="102">
        <v>0</v>
      </c>
      <c r="AI256" s="102">
        <v>-1.4581185492340213E-8</v>
      </c>
      <c r="AJ256" s="102">
        <v>2.029648758965985E-8</v>
      </c>
      <c r="AK256" s="102">
        <v>0</v>
      </c>
      <c r="AL256" s="102">
        <v>-1.0789862274938374E-6</v>
      </c>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row>
    <row r="257" spans="1:134" ht="24.75" customHeight="1">
      <c r="A257" s="16" t="s">
        <v>2</v>
      </c>
      <c r="B257" s="17" t="s">
        <v>53</v>
      </c>
      <c r="C257" s="102">
        <v>-2.4233898039861729E-2</v>
      </c>
      <c r="D257" s="102">
        <v>-1.4114717334198914E-2</v>
      </c>
      <c r="E257" s="102">
        <v>-4.7940127297738683E-3</v>
      </c>
      <c r="F257" s="102">
        <v>0</v>
      </c>
      <c r="G257" s="102">
        <v>0.95715370491665985</v>
      </c>
      <c r="H257" s="102">
        <v>-2.3199893599124659E-3</v>
      </c>
      <c r="I257" s="102">
        <v>-3.3290239422700487E-4</v>
      </c>
      <c r="J257" s="102">
        <v>-9.7141763617867281E-4</v>
      </c>
      <c r="K257" s="102">
        <v>-1.2607345796876557E-6</v>
      </c>
      <c r="L257" s="102">
        <v>-3.4430116183653865E-5</v>
      </c>
      <c r="M257" s="102">
        <v>-2.1734968321132123E-7</v>
      </c>
      <c r="N257" s="102">
        <v>0</v>
      </c>
      <c r="O257" s="102">
        <v>0</v>
      </c>
      <c r="P257" s="102">
        <v>0</v>
      </c>
      <c r="Q257" s="102">
        <v>0</v>
      </c>
      <c r="R257" s="102">
        <v>0</v>
      </c>
      <c r="S257" s="102">
        <v>0</v>
      </c>
      <c r="T257" s="102">
        <v>0</v>
      </c>
      <c r="U257" s="102">
        <v>0</v>
      </c>
      <c r="V257" s="102">
        <v>-2.8526465805969525E-5</v>
      </c>
      <c r="W257" s="102">
        <v>0</v>
      </c>
      <c r="X257" s="102">
        <v>0</v>
      </c>
      <c r="Y257" s="102">
        <v>0</v>
      </c>
      <c r="Z257" s="102">
        <v>-5.0200999347343742E-5</v>
      </c>
      <c r="AA257" s="102">
        <v>0</v>
      </c>
      <c r="AB257" s="102">
        <v>0</v>
      </c>
      <c r="AC257" s="102">
        <v>0</v>
      </c>
      <c r="AD257" s="102">
        <v>-9.0590022329245008E-9</v>
      </c>
      <c r="AE257" s="102">
        <v>-4.8594315849729742E-5</v>
      </c>
      <c r="AF257" s="102">
        <v>-3.8843509744725162E-4</v>
      </c>
      <c r="AG257" s="102">
        <v>-4.3038532420444225E-3</v>
      </c>
      <c r="AH257" s="102">
        <v>-4.3688545643353537E-4</v>
      </c>
      <c r="AI257" s="102">
        <v>-2.2187137536377627E-6</v>
      </c>
      <c r="AJ257" s="102">
        <v>-3.3210822348534098E-2</v>
      </c>
      <c r="AK257" s="102">
        <v>0</v>
      </c>
      <c r="AL257" s="102">
        <v>-7.973656668544862E-4</v>
      </c>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row>
    <row r="258" spans="1:134" ht="24.75" customHeight="1">
      <c r="A258" s="16" t="s">
        <v>3</v>
      </c>
      <c r="B258" s="17" t="s">
        <v>54</v>
      </c>
      <c r="C258" s="102">
        <v>-5.6226148964519329E-5</v>
      </c>
      <c r="D258" s="102">
        <v>-3.8943168459100089E-4</v>
      </c>
      <c r="E258" s="102">
        <v>0</v>
      </c>
      <c r="F258" s="102">
        <v>-6.7441575899013814E-5</v>
      </c>
      <c r="G258" s="102">
        <v>-2.3046613939777193E-5</v>
      </c>
      <c r="H258" s="102">
        <v>0.99519157147751847</v>
      </c>
      <c r="I258" s="102">
        <v>-9.4701823886608066E-5</v>
      </c>
      <c r="J258" s="102">
        <v>-1.0366774344187438E-5</v>
      </c>
      <c r="K258" s="102">
        <v>-1.4434256138275722E-6</v>
      </c>
      <c r="L258" s="102">
        <v>-6.3863644375857734E-5</v>
      </c>
      <c r="M258" s="102">
        <v>-7.360654605465731E-6</v>
      </c>
      <c r="N258" s="102">
        <v>-6.0488290834148757E-5</v>
      </c>
      <c r="O258" s="102">
        <v>-2.3005757471467129E-5</v>
      </c>
      <c r="P258" s="102">
        <v>-2.0411928399503103E-5</v>
      </c>
      <c r="Q258" s="102">
        <v>-4.6582120534136399E-5</v>
      </c>
      <c r="R258" s="102">
        <v>-3.7957062090360511E-5</v>
      </c>
      <c r="S258" s="102">
        <v>-8.4179938233622475E-5</v>
      </c>
      <c r="T258" s="102">
        <v>-2.9477794143293171E-5</v>
      </c>
      <c r="U258" s="102">
        <v>-2.7589878181523963E-5</v>
      </c>
      <c r="V258" s="102">
        <v>-6.7699741496471622E-5</v>
      </c>
      <c r="W258" s="102">
        <v>-5.3546352386489236E-5</v>
      </c>
      <c r="X258" s="102">
        <v>-4.1788718168013484E-6</v>
      </c>
      <c r="Y258" s="102">
        <v>-2.6727769588087308E-5</v>
      </c>
      <c r="Z258" s="102">
        <v>-6.8213910242290944E-5</v>
      </c>
      <c r="AA258" s="102">
        <v>-2.7020912611620638E-5</v>
      </c>
      <c r="AB258" s="102">
        <v>-3.6516593779569286E-7</v>
      </c>
      <c r="AC258" s="102">
        <v>-3.2870199351726928E-5</v>
      </c>
      <c r="AD258" s="102">
        <v>-2.7408228874322282E-5</v>
      </c>
      <c r="AE258" s="102">
        <v>-3.7423282375288791E-5</v>
      </c>
      <c r="AF258" s="102">
        <v>-7.1417386450858773E-6</v>
      </c>
      <c r="AG258" s="102">
        <v>-5.7379564786057624E-5</v>
      </c>
      <c r="AH258" s="102">
        <v>-2.9595881240962143E-4</v>
      </c>
      <c r="AI258" s="102">
        <v>-3.7685669373182875E-5</v>
      </c>
      <c r="AJ258" s="102">
        <v>-5.6285648443269465E-5</v>
      </c>
      <c r="AK258" s="102">
        <v>-3.4518836821526981E-4</v>
      </c>
      <c r="AL258" s="102">
        <v>-1.3778207404302928E-4</v>
      </c>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row>
    <row r="259" spans="1:134" ht="24.75" customHeight="1">
      <c r="A259" s="16" t="s">
        <v>4</v>
      </c>
      <c r="B259" s="17" t="s">
        <v>55</v>
      </c>
      <c r="C259" s="102">
        <v>-4.0843110299669232E-3</v>
      </c>
      <c r="D259" s="102">
        <v>-3.7393007412325356E-4</v>
      </c>
      <c r="E259" s="102">
        <v>0</v>
      </c>
      <c r="F259" s="102">
        <v>-2.682811096093672E-4</v>
      </c>
      <c r="G259" s="102">
        <v>-3.0975096967823406E-3</v>
      </c>
      <c r="H259" s="102">
        <v>-1.35573075302117E-3</v>
      </c>
      <c r="I259" s="102">
        <v>0.94502374882970597</v>
      </c>
      <c r="J259" s="102">
        <v>-4.3284884455814686E-3</v>
      </c>
      <c r="K259" s="102">
        <v>-2.1067575594892274E-6</v>
      </c>
      <c r="L259" s="102">
        <v>-3.5770421832665659E-3</v>
      </c>
      <c r="M259" s="102">
        <v>-9.9459231932532815E-5</v>
      </c>
      <c r="N259" s="102">
        <v>-1.2374572476019628E-3</v>
      </c>
      <c r="O259" s="102">
        <v>-9.4626287320029551E-4</v>
      </c>
      <c r="P259" s="102">
        <v>-2.8383815005855539E-4</v>
      </c>
      <c r="Q259" s="102">
        <v>-1.2799070210243804E-3</v>
      </c>
      <c r="R259" s="102">
        <v>-1.0412102518038029E-3</v>
      </c>
      <c r="S259" s="102">
        <v>-1.3140223516026276E-3</v>
      </c>
      <c r="T259" s="102">
        <v>-2.4733908331582138E-4</v>
      </c>
      <c r="U259" s="102">
        <v>-1.2247899314007671E-3</v>
      </c>
      <c r="V259" s="102">
        <v>-6.3429828700847218E-3</v>
      </c>
      <c r="W259" s="102">
        <v>-1.1072218941548178E-2</v>
      </c>
      <c r="X259" s="102">
        <v>-3.7496034882662929E-4</v>
      </c>
      <c r="Y259" s="102">
        <v>-6.199876020347774E-4</v>
      </c>
      <c r="Z259" s="102">
        <v>-1.5040072467894208E-3</v>
      </c>
      <c r="AA259" s="102">
        <v>-8.9834271502773862E-4</v>
      </c>
      <c r="AB259" s="102">
        <v>-1.0195930026117541E-4</v>
      </c>
      <c r="AC259" s="102">
        <v>-1.5284669427963304E-3</v>
      </c>
      <c r="AD259" s="102">
        <v>-1.4426186385606801E-3</v>
      </c>
      <c r="AE259" s="102">
        <v>-3.3320784638220252E-4</v>
      </c>
      <c r="AF259" s="102">
        <v>-1.2291642403216537E-3</v>
      </c>
      <c r="AG259" s="102">
        <v>-1.0196892834577788E-3</v>
      </c>
      <c r="AH259" s="102">
        <v>-3.2255731408265733E-3</v>
      </c>
      <c r="AI259" s="102">
        <v>-6.1927888844679412E-4</v>
      </c>
      <c r="AJ259" s="102">
        <v>-1.1033191293378613E-3</v>
      </c>
      <c r="AK259" s="102">
        <v>-8.5448234190495798E-2</v>
      </c>
      <c r="AL259" s="102">
        <v>-2.5184252849891143E-3</v>
      </c>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row>
    <row r="260" spans="1:134" ht="24.75" customHeight="1">
      <c r="A260" s="16" t="s">
        <v>5</v>
      </c>
      <c r="B260" s="17" t="s">
        <v>56</v>
      </c>
      <c r="C260" s="102">
        <v>-1.6824537576167895E-2</v>
      </c>
      <c r="D260" s="102">
        <v>-6.6886636787309511E-4</v>
      </c>
      <c r="E260" s="102">
        <v>-1.2784621108339306E-2</v>
      </c>
      <c r="F260" s="102">
        <v>-1.0199286969214414E-3</v>
      </c>
      <c r="G260" s="102">
        <v>-2.3421475712003194E-3</v>
      </c>
      <c r="H260" s="102">
        <v>-1.972181803423689E-2</v>
      </c>
      <c r="I260" s="102">
        <v>-6.8895736321011912E-3</v>
      </c>
      <c r="J260" s="102">
        <v>0.91583955223125502</v>
      </c>
      <c r="K260" s="102">
        <v>-3.9182446818326471E-4</v>
      </c>
      <c r="L260" s="102">
        <v>-8.7378642591633571E-3</v>
      </c>
      <c r="M260" s="102">
        <v>-9.963802216395078E-4</v>
      </c>
      <c r="N260" s="102">
        <v>-6.5261661005705752E-3</v>
      </c>
      <c r="O260" s="102">
        <v>-2.5609315284401591E-3</v>
      </c>
      <c r="P260" s="102">
        <v>-1.6046827165525665E-3</v>
      </c>
      <c r="Q260" s="102">
        <v>-2.9512586446218477E-3</v>
      </c>
      <c r="R260" s="102">
        <v>-1.8977786019670005E-3</v>
      </c>
      <c r="S260" s="102">
        <v>-4.6378478519947851E-3</v>
      </c>
      <c r="T260" s="102">
        <v>-2.7023788351249849E-3</v>
      </c>
      <c r="U260" s="102">
        <v>-1.1768663184968673E-3</v>
      </c>
      <c r="V260" s="102">
        <v>-3.2428972182276548E-2</v>
      </c>
      <c r="W260" s="102">
        <v>-1.3269722931436628E-3</v>
      </c>
      <c r="X260" s="102">
        <v>-4.5932073552626049E-4</v>
      </c>
      <c r="Y260" s="102">
        <v>-3.874312977555102E-3</v>
      </c>
      <c r="Z260" s="102">
        <v>-2.7504060951407669E-6</v>
      </c>
      <c r="AA260" s="102">
        <v>-6.9730637805991798E-6</v>
      </c>
      <c r="AB260" s="102">
        <v>-4.6857927833336309E-6</v>
      </c>
      <c r="AC260" s="102">
        <v>-1.1542742822570875E-4</v>
      </c>
      <c r="AD260" s="102">
        <v>-2.0258437706753191E-4</v>
      </c>
      <c r="AE260" s="102">
        <v>-1.6737423897158642E-4</v>
      </c>
      <c r="AF260" s="102">
        <v>-2.3741865209139729E-3</v>
      </c>
      <c r="AG260" s="102">
        <v>-3.6617587613740239E-2</v>
      </c>
      <c r="AH260" s="102">
        <v>-5.5361638994617739E-4</v>
      </c>
      <c r="AI260" s="102">
        <v>-1.0568674603225643E-3</v>
      </c>
      <c r="AJ260" s="102">
        <v>-1.9840689480049513E-3</v>
      </c>
      <c r="AK260" s="102">
        <v>-6.0648898803604811E-3</v>
      </c>
      <c r="AL260" s="102">
        <v>-4.1157934136379906E-3</v>
      </c>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row>
    <row r="261" spans="1:134" ht="24.75" customHeight="1">
      <c r="A261" s="16" t="s">
        <v>6</v>
      </c>
      <c r="B261" s="17" t="s">
        <v>57</v>
      </c>
      <c r="C261" s="102">
        <v>-5.1858178974402104E-3</v>
      </c>
      <c r="D261" s="102">
        <v>-7.3116889870711285E-2</v>
      </c>
      <c r="E261" s="102">
        <v>-5.1938782404335838E-2</v>
      </c>
      <c r="F261" s="102">
        <v>-8.2736411945761937E-3</v>
      </c>
      <c r="G261" s="102">
        <v>-2.3296237688961562E-3</v>
      </c>
      <c r="H261" s="102">
        <v>-2.7330689394949345E-3</v>
      </c>
      <c r="I261" s="102">
        <v>-1.5548129488977922E-3</v>
      </c>
      <c r="J261" s="102">
        <v>-5.6008290552805581E-2</v>
      </c>
      <c r="K261" s="102">
        <v>0.97979884768288505</v>
      </c>
      <c r="L261" s="102">
        <v>-9.9682492276197184E-3</v>
      </c>
      <c r="M261" s="102">
        <v>-1.4688125584400665E-2</v>
      </c>
      <c r="N261" s="102">
        <v>-2.0044878782131108E-3</v>
      </c>
      <c r="O261" s="102">
        <v>-1.5890887138288378E-3</v>
      </c>
      <c r="P261" s="102">
        <v>-8.0740768412314757E-4</v>
      </c>
      <c r="Q261" s="102">
        <v>-5.0355001986889675E-4</v>
      </c>
      <c r="R261" s="102">
        <v>-2.6157907960809969E-4</v>
      </c>
      <c r="S261" s="102">
        <v>-1.1776097150325889E-3</v>
      </c>
      <c r="T261" s="102">
        <v>-1.1033891526973899E-3</v>
      </c>
      <c r="U261" s="102">
        <v>-3.7572006562179317E-4</v>
      </c>
      <c r="V261" s="102">
        <v>-9.7019929766623404E-4</v>
      </c>
      <c r="W261" s="102">
        <v>-4.7056628598276598E-3</v>
      </c>
      <c r="X261" s="102">
        <v>-4.8935441942039741E-2</v>
      </c>
      <c r="Y261" s="102">
        <v>-7.3138521408112169E-3</v>
      </c>
      <c r="Z261" s="102">
        <v>-1.4843474765276923E-3</v>
      </c>
      <c r="AA261" s="102">
        <v>-2.7085061064821401E-4</v>
      </c>
      <c r="AB261" s="102">
        <v>-2.5749898231407876E-4</v>
      </c>
      <c r="AC261" s="102">
        <v>-4.9117342774880904E-2</v>
      </c>
      <c r="AD261" s="102">
        <v>-5.4094923036331825E-4</v>
      </c>
      <c r="AE261" s="102">
        <v>-3.8427213591244974E-3</v>
      </c>
      <c r="AF261" s="102">
        <v>-5.2684509039109704E-3</v>
      </c>
      <c r="AG261" s="102">
        <v>-2.1308133608385093E-3</v>
      </c>
      <c r="AH261" s="102">
        <v>-2.99805336279426E-3</v>
      </c>
      <c r="AI261" s="102">
        <v>-1.0009991273492919E-3</v>
      </c>
      <c r="AJ261" s="102">
        <v>-3.4625662151178006E-3</v>
      </c>
      <c r="AK261" s="102">
        <v>0</v>
      </c>
      <c r="AL261" s="102">
        <v>-9.5271547746904692E-3</v>
      </c>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row>
    <row r="262" spans="1:134" ht="24.75" customHeight="1">
      <c r="A262" s="16" t="s">
        <v>7</v>
      </c>
      <c r="B262" s="17" t="s">
        <v>58</v>
      </c>
      <c r="C262" s="102">
        <v>-3.4527251809374101E-4</v>
      </c>
      <c r="D262" s="102">
        <v>-1.4297449172751067E-5</v>
      </c>
      <c r="E262" s="102">
        <v>0</v>
      </c>
      <c r="F262" s="102">
        <v>-1.1406256233166116E-5</v>
      </c>
      <c r="G262" s="102">
        <v>-1.3422679205003589E-3</v>
      </c>
      <c r="H262" s="102">
        <v>-2.0921468941123347E-4</v>
      </c>
      <c r="I262" s="102">
        <v>-2.9714547931941233E-3</v>
      </c>
      <c r="J262" s="102">
        <v>-1.9565372997478628E-3</v>
      </c>
      <c r="K262" s="102">
        <v>-5.0265216163955531E-5</v>
      </c>
      <c r="L262" s="102">
        <v>0.96833956590418346</v>
      </c>
      <c r="M262" s="102">
        <v>-1.4332982312295003E-3</v>
      </c>
      <c r="N262" s="102">
        <v>-5.6327286475193377E-3</v>
      </c>
      <c r="O262" s="102">
        <v>-1.2007062298715857E-3</v>
      </c>
      <c r="P262" s="102">
        <v>-1.725398642338929E-3</v>
      </c>
      <c r="Q262" s="102">
        <v>-2.0617539684353501E-3</v>
      </c>
      <c r="R262" s="102">
        <v>-7.0604765118778665E-4</v>
      </c>
      <c r="S262" s="102">
        <v>-6.255392547166048E-3</v>
      </c>
      <c r="T262" s="102">
        <v>-2.6621676870292542E-3</v>
      </c>
      <c r="U262" s="102">
        <v>-7.0421321545676213E-3</v>
      </c>
      <c r="V262" s="102">
        <v>-1.1020103662533452E-3</v>
      </c>
      <c r="W262" s="102">
        <v>-1.7083549701201614E-2</v>
      </c>
      <c r="X262" s="102">
        <v>-2.6525962686939084E-5</v>
      </c>
      <c r="Y262" s="102">
        <v>-7.2709789013716657E-4</v>
      </c>
      <c r="Z262" s="102">
        <v>-1.3345569646361786E-4</v>
      </c>
      <c r="AA262" s="102">
        <v>-5.3089868568762514E-6</v>
      </c>
      <c r="AB262" s="102">
        <v>-1.2588081134194166E-5</v>
      </c>
      <c r="AC262" s="102">
        <v>-1.129776395325081E-5</v>
      </c>
      <c r="AD262" s="102">
        <v>-4.2600251058041189E-7</v>
      </c>
      <c r="AE262" s="102">
        <v>-5.6566602379431072E-5</v>
      </c>
      <c r="AF262" s="102">
        <v>-6.3895580460692565E-4</v>
      </c>
      <c r="AG262" s="102">
        <v>-3.8069924734420785E-4</v>
      </c>
      <c r="AH262" s="102">
        <v>-1.9346930061631715E-4</v>
      </c>
      <c r="AI262" s="102">
        <v>-4.182363024961438E-4</v>
      </c>
      <c r="AJ262" s="102">
        <v>-6.2741307964533693E-4</v>
      </c>
      <c r="AK262" s="102">
        <v>-1.3546629637814771E-3</v>
      </c>
      <c r="AL262" s="102">
        <v>-2.6555034677050566E-3</v>
      </c>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row>
    <row r="263" spans="1:134" ht="24.75" customHeight="1">
      <c r="A263" s="16" t="s">
        <v>8</v>
      </c>
      <c r="B263" s="17" t="s">
        <v>59</v>
      </c>
      <c r="C263" s="102">
        <v>-3.2736651852069196E-5</v>
      </c>
      <c r="D263" s="102">
        <v>-4.930947273485602E-5</v>
      </c>
      <c r="E263" s="102">
        <v>0</v>
      </c>
      <c r="F263" s="102">
        <v>-8.774336079551135E-4</v>
      </c>
      <c r="G263" s="102">
        <v>0</v>
      </c>
      <c r="H263" s="102">
        <v>-1.5446042142732091E-5</v>
      </c>
      <c r="I263" s="102">
        <v>-1.0795603518461974E-2</v>
      </c>
      <c r="J263" s="102">
        <v>-9.2123413755171786E-6</v>
      </c>
      <c r="K263" s="102">
        <v>5.8586901410048225E-8</v>
      </c>
      <c r="L263" s="102">
        <v>-1.7524534800213737E-3</v>
      </c>
      <c r="M263" s="102">
        <v>0.76944484961924764</v>
      </c>
      <c r="N263" s="102">
        <v>-6.4362258101604262E-4</v>
      </c>
      <c r="O263" s="102">
        <v>-9.5863751946457493E-2</v>
      </c>
      <c r="P263" s="102">
        <v>-3.5822301860098903E-2</v>
      </c>
      <c r="Q263" s="102">
        <v>-1.3820971725568613E-2</v>
      </c>
      <c r="R263" s="102">
        <v>-2.7166693861766728E-3</v>
      </c>
      <c r="S263" s="102">
        <v>-1.8188615871097436E-3</v>
      </c>
      <c r="T263" s="102">
        <v>-2.0583012415708479E-2</v>
      </c>
      <c r="U263" s="102">
        <v>-6.6151494318395414E-3</v>
      </c>
      <c r="V263" s="102">
        <v>-2.481410953106198E-3</v>
      </c>
      <c r="W263" s="102">
        <v>-1.0379570019087016E-2</v>
      </c>
      <c r="X263" s="102">
        <v>0</v>
      </c>
      <c r="Y263" s="102">
        <v>-1.1039044624076243E-4</v>
      </c>
      <c r="Z263" s="102">
        <v>0</v>
      </c>
      <c r="AA263" s="102">
        <v>0</v>
      </c>
      <c r="AB263" s="102">
        <v>0</v>
      </c>
      <c r="AC263" s="102">
        <v>-1.6986860926987616E-4</v>
      </c>
      <c r="AD263" s="102">
        <v>0</v>
      </c>
      <c r="AE263" s="102">
        <v>-6.346674992108436E-6</v>
      </c>
      <c r="AF263" s="102">
        <v>0</v>
      </c>
      <c r="AG263" s="102">
        <v>-3.2272496335207679E-6</v>
      </c>
      <c r="AH263" s="102">
        <v>-2.1338876384505227E-6</v>
      </c>
      <c r="AI263" s="102">
        <v>-7.3937445558753826E-5</v>
      </c>
      <c r="AJ263" s="102">
        <v>-1.6074418715979334E-5</v>
      </c>
      <c r="AK263" s="102">
        <v>-1.0176056684227576E-5</v>
      </c>
      <c r="AL263" s="102">
        <v>-4.83273807113204E-3</v>
      </c>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row>
    <row r="264" spans="1:134" ht="24.75" customHeight="1">
      <c r="A264" s="16" t="s">
        <v>9</v>
      </c>
      <c r="B264" s="17" t="s">
        <v>60</v>
      </c>
      <c r="C264" s="102">
        <v>0</v>
      </c>
      <c r="D264" s="102">
        <v>0</v>
      </c>
      <c r="E264" s="102">
        <v>0</v>
      </c>
      <c r="F264" s="102">
        <v>-1.1043573769219239E-6</v>
      </c>
      <c r="G264" s="102">
        <v>-1.0082032461224689E-4</v>
      </c>
      <c r="H264" s="102">
        <v>-5.8570504969157618E-8</v>
      </c>
      <c r="I264" s="102">
        <v>-3.4290027937794448E-4</v>
      </c>
      <c r="J264" s="102">
        <v>-3.6392564934903604E-4</v>
      </c>
      <c r="K264" s="102">
        <v>-4.5165907999926542E-7</v>
      </c>
      <c r="L264" s="102">
        <v>-2.4435690040046593E-4</v>
      </c>
      <c r="M264" s="102">
        <v>-4.8924221620226342E-4</v>
      </c>
      <c r="N264" s="102">
        <v>0.9709739188861638</v>
      </c>
      <c r="O264" s="102">
        <v>-3.1397788810287059E-3</v>
      </c>
      <c r="P264" s="102">
        <v>-1.41672401998279E-3</v>
      </c>
      <c r="Q264" s="102">
        <v>-4.0407923500766678E-3</v>
      </c>
      <c r="R264" s="102">
        <v>-1.6536897872506898E-3</v>
      </c>
      <c r="S264" s="102">
        <v>-1.925958735568106E-3</v>
      </c>
      <c r="T264" s="102">
        <v>-1.1448134296832418E-3</v>
      </c>
      <c r="U264" s="102">
        <v>-1.8817511487452486E-3</v>
      </c>
      <c r="V264" s="102">
        <v>-1.1196189536806774E-3</v>
      </c>
      <c r="W264" s="102">
        <v>-5.2884534062087039E-4</v>
      </c>
      <c r="X264" s="102">
        <v>-1.11216802456195E-5</v>
      </c>
      <c r="Y264" s="102">
        <v>-9.6258299908672321E-6</v>
      </c>
      <c r="Z264" s="102">
        <v>-8.933648969570508E-7</v>
      </c>
      <c r="AA264" s="102">
        <v>0</v>
      </c>
      <c r="AB264" s="102">
        <v>0</v>
      </c>
      <c r="AC264" s="102">
        <v>-1.1589363423199389E-6</v>
      </c>
      <c r="AD264" s="102">
        <v>-1.8832263911279628E-7</v>
      </c>
      <c r="AE264" s="102">
        <v>-7.4905680740789705E-6</v>
      </c>
      <c r="AF264" s="102">
        <v>-5.4602994825396833E-6</v>
      </c>
      <c r="AG264" s="102">
        <v>-8.5707631345126675E-5</v>
      </c>
      <c r="AH264" s="102">
        <v>-1.0744042183446778E-5</v>
      </c>
      <c r="AI264" s="102">
        <v>-3.1816806426503606E-5</v>
      </c>
      <c r="AJ264" s="102">
        <v>-2.3718480244052207E-5</v>
      </c>
      <c r="AK264" s="102">
        <v>-6.3195305419103413E-5</v>
      </c>
      <c r="AL264" s="102">
        <v>-5.5835165544061076E-4</v>
      </c>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row>
    <row r="265" spans="1:134" ht="24.75" customHeight="1">
      <c r="A265" s="16" t="s">
        <v>10</v>
      </c>
      <c r="B265" s="17" t="s">
        <v>61</v>
      </c>
      <c r="C265" s="102">
        <v>-1.438315411243021E-4</v>
      </c>
      <c r="D265" s="102">
        <v>-4.8692832143294723E-4</v>
      </c>
      <c r="E265" s="102">
        <v>0</v>
      </c>
      <c r="F265" s="102">
        <v>-2.9690642533913287E-3</v>
      </c>
      <c r="G265" s="102">
        <v>-4.1280778822907075E-3</v>
      </c>
      <c r="H265" s="102">
        <v>-5.4847085288651501E-4</v>
      </c>
      <c r="I265" s="102">
        <v>-5.0575073953232318E-3</v>
      </c>
      <c r="J265" s="102">
        <v>-2.0118415765945719E-3</v>
      </c>
      <c r="K265" s="102">
        <v>-1.0811291642241434E-4</v>
      </c>
      <c r="L265" s="102">
        <v>-1.8484944445668105E-3</v>
      </c>
      <c r="M265" s="102">
        <v>-1.4235700311672351E-4</v>
      </c>
      <c r="N265" s="102">
        <v>-6.9261188503790276E-4</v>
      </c>
      <c r="O265" s="102">
        <v>0.98789841312034943</v>
      </c>
      <c r="P265" s="102">
        <v>-8.352933911477959E-3</v>
      </c>
      <c r="Q265" s="102">
        <v>-5.2427302118052011E-3</v>
      </c>
      <c r="R265" s="102">
        <v>-3.2419199955748498E-3</v>
      </c>
      <c r="S265" s="102">
        <v>-3.1127049446954035E-3</v>
      </c>
      <c r="T265" s="102">
        <v>-2.2426695909230909E-3</v>
      </c>
      <c r="U265" s="102">
        <v>-4.7146233954117808E-3</v>
      </c>
      <c r="V265" s="102">
        <v>-2.6953737472801809E-3</v>
      </c>
      <c r="W265" s="102">
        <v>-2.230309670843952E-2</v>
      </c>
      <c r="X265" s="102">
        <v>-2.0599206996487626E-4</v>
      </c>
      <c r="Y265" s="102">
        <v>-1.3204116098644534E-4</v>
      </c>
      <c r="Z265" s="102">
        <v>-6.1790531946363781E-4</v>
      </c>
      <c r="AA265" s="102">
        <v>-1.4970692115717728E-5</v>
      </c>
      <c r="AB265" s="102">
        <v>-5.9078923176960637E-5</v>
      </c>
      <c r="AC265" s="102">
        <v>-4.1054142767975581E-4</v>
      </c>
      <c r="AD265" s="102">
        <v>-5.5580665895476922E-5</v>
      </c>
      <c r="AE265" s="102">
        <v>-6.7992550209043027E-4</v>
      </c>
      <c r="AF265" s="102">
        <v>-2.9913418883207563E-5</v>
      </c>
      <c r="AG265" s="102">
        <v>-7.2252394980923469E-5</v>
      </c>
      <c r="AH265" s="102">
        <v>-3.8063936713700238E-4</v>
      </c>
      <c r="AI265" s="102">
        <v>-4.4008268426975279E-4</v>
      </c>
      <c r="AJ265" s="102">
        <v>-5.2935365983191142E-4</v>
      </c>
      <c r="AK265" s="102">
        <v>-5.251019867940787E-5</v>
      </c>
      <c r="AL265" s="102">
        <v>-1.3185640055413453E-3</v>
      </c>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row>
    <row r="266" spans="1:134" ht="24.75" customHeight="1">
      <c r="A266" s="16" t="s">
        <v>11</v>
      </c>
      <c r="B266" s="17" t="s">
        <v>62</v>
      </c>
      <c r="C266" s="102">
        <v>-1.9885377805509288E-7</v>
      </c>
      <c r="D266" s="102">
        <v>0</v>
      </c>
      <c r="E266" s="102">
        <v>0</v>
      </c>
      <c r="F266" s="102">
        <v>-1.1376748364280128E-3</v>
      </c>
      <c r="G266" s="102">
        <v>-7.2037468073302395E-9</v>
      </c>
      <c r="H266" s="102">
        <v>0</v>
      </c>
      <c r="I266" s="102">
        <v>-2.1568882673205848E-4</v>
      </c>
      <c r="J266" s="102">
        <v>-7.367881584924635E-6</v>
      </c>
      <c r="K266" s="102">
        <v>-4.1992300028089565E-7</v>
      </c>
      <c r="L266" s="102">
        <v>-5.0494402798897259E-4</v>
      </c>
      <c r="M266" s="102">
        <v>-4.8145142465573498E-5</v>
      </c>
      <c r="N266" s="102">
        <v>-3.5804276784225E-5</v>
      </c>
      <c r="O266" s="102">
        <v>-3.3475394379091025E-4</v>
      </c>
      <c r="P266" s="102">
        <v>0.96654759713399441</v>
      </c>
      <c r="Q266" s="102">
        <v>-1.6360288367243782E-3</v>
      </c>
      <c r="R266" s="102">
        <v>-6.0742170407554052E-4</v>
      </c>
      <c r="S266" s="102">
        <v>-5.5423981437892594E-4</v>
      </c>
      <c r="T266" s="102">
        <v>-1.423672860001118E-3</v>
      </c>
      <c r="U266" s="102">
        <v>-1.7972110947902036E-3</v>
      </c>
      <c r="V266" s="102">
        <v>-5.7451391172971583E-4</v>
      </c>
      <c r="W266" s="102">
        <v>-1.1436244271377624E-3</v>
      </c>
      <c r="X266" s="102">
        <v>-3.9026510769520768E-6</v>
      </c>
      <c r="Y266" s="102">
        <v>-5.0813394652550795E-4</v>
      </c>
      <c r="Z266" s="102">
        <v>-1.212803206904501E-6</v>
      </c>
      <c r="AA266" s="102">
        <v>0</v>
      </c>
      <c r="AB266" s="102">
        <v>0</v>
      </c>
      <c r="AC266" s="102">
        <v>-1.6090299932817206E-5</v>
      </c>
      <c r="AD266" s="102">
        <v>-6.6953869725639908E-7</v>
      </c>
      <c r="AE266" s="102">
        <v>-3.3116569737073254E-5</v>
      </c>
      <c r="AF266" s="102">
        <v>0</v>
      </c>
      <c r="AG266" s="102">
        <v>0</v>
      </c>
      <c r="AH266" s="102">
        <v>0</v>
      </c>
      <c r="AI266" s="102">
        <v>-7.2807510527237501E-3</v>
      </c>
      <c r="AJ266" s="102">
        <v>-1.3111941316353403E-4</v>
      </c>
      <c r="AK266" s="102">
        <v>-8.3176045932971711E-3</v>
      </c>
      <c r="AL266" s="102">
        <v>0</v>
      </c>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row>
    <row r="267" spans="1:134" ht="24.75" customHeight="1">
      <c r="A267" s="16" t="s">
        <v>12</v>
      </c>
      <c r="B267" s="17" t="s">
        <v>63</v>
      </c>
      <c r="C267" s="102">
        <v>-3.3982281470735378E-6</v>
      </c>
      <c r="D267" s="102">
        <v>-3.7607750191550362E-4</v>
      </c>
      <c r="E267" s="102">
        <v>0</v>
      </c>
      <c r="F267" s="102">
        <v>-6.5726932037643962E-6</v>
      </c>
      <c r="G267" s="102">
        <v>-2.4536200070806859E-7</v>
      </c>
      <c r="H267" s="102">
        <v>0</v>
      </c>
      <c r="I267" s="102">
        <v>-2.1725412022970876E-5</v>
      </c>
      <c r="J267" s="102">
        <v>-5.6673118670223548E-6</v>
      </c>
      <c r="K267" s="102">
        <v>0</v>
      </c>
      <c r="L267" s="102">
        <v>-1.6943088626710722E-7</v>
      </c>
      <c r="M267" s="102">
        <v>0</v>
      </c>
      <c r="N267" s="102">
        <v>-1.9583498420241161E-5</v>
      </c>
      <c r="O267" s="102">
        <v>-5.2676549692430254E-5</v>
      </c>
      <c r="P267" s="102">
        <v>-2.5235536615733482E-3</v>
      </c>
      <c r="Q267" s="102">
        <v>0.99227255045009133</v>
      </c>
      <c r="R267" s="102">
        <v>-2.1445958127128597E-3</v>
      </c>
      <c r="S267" s="102">
        <v>-2.3656935538553703E-3</v>
      </c>
      <c r="T267" s="102">
        <v>-2.4515575301761569E-3</v>
      </c>
      <c r="U267" s="102">
        <v>-2.0273544094320185E-3</v>
      </c>
      <c r="V267" s="102">
        <v>-9.0970578208874516E-5</v>
      </c>
      <c r="W267" s="102">
        <v>-8.742478377380239E-4</v>
      </c>
      <c r="X267" s="102">
        <v>-5.0765434655459335E-7</v>
      </c>
      <c r="Y267" s="102">
        <v>-6.2897995936331851E-6</v>
      </c>
      <c r="Z267" s="102">
        <v>-2.6995342068928299E-5</v>
      </c>
      <c r="AA267" s="102">
        <v>-5.2880946279336996E-7</v>
      </c>
      <c r="AB267" s="102">
        <v>-8.8574296859676738E-7</v>
      </c>
      <c r="AC267" s="102">
        <v>-1.8354430449494636E-5</v>
      </c>
      <c r="AD267" s="102">
        <v>-5.4385600938982182E-6</v>
      </c>
      <c r="AE267" s="102">
        <v>-1.179621082785853E-4</v>
      </c>
      <c r="AF267" s="102">
        <v>-2.8218900060482823E-5</v>
      </c>
      <c r="AG267" s="102">
        <v>-5.9443897790824465E-6</v>
      </c>
      <c r="AH267" s="102">
        <v>0</v>
      </c>
      <c r="AI267" s="102">
        <v>-1.0696098263059802E-3</v>
      </c>
      <c r="AJ267" s="102">
        <v>-2.0781089333805191E-5</v>
      </c>
      <c r="AK267" s="102">
        <v>0</v>
      </c>
      <c r="AL267" s="102">
        <v>-1.9477292330802876E-4</v>
      </c>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row>
    <row r="268" spans="1:134" ht="24.75" customHeight="1">
      <c r="A268" s="16" t="s">
        <v>13</v>
      </c>
      <c r="B268" s="17" t="s">
        <v>64</v>
      </c>
      <c r="C268" s="102">
        <v>-8.0507163316011076E-7</v>
      </c>
      <c r="D268" s="102">
        <v>-8.7367147137754678E-7</v>
      </c>
      <c r="E268" s="102">
        <v>0</v>
      </c>
      <c r="F268" s="102">
        <v>-1.459970368102158E-6</v>
      </c>
      <c r="G268" s="102">
        <v>-2.4580368015542043E-7</v>
      </c>
      <c r="H268" s="102">
        <v>-1.0621848576704579E-6</v>
      </c>
      <c r="I268" s="102">
        <v>-7.1331436408243412E-7</v>
      </c>
      <c r="J268" s="102">
        <v>-2.0948579954378456E-6</v>
      </c>
      <c r="K268" s="102">
        <v>-1.0641383529191516E-7</v>
      </c>
      <c r="L268" s="102">
        <v>-1.1648986984364587E-6</v>
      </c>
      <c r="M268" s="102">
        <v>-2.1858436922697239E-7</v>
      </c>
      <c r="N268" s="102">
        <v>-5.6970598383495121E-7</v>
      </c>
      <c r="O268" s="102">
        <v>-1.2316455101464148E-6</v>
      </c>
      <c r="P268" s="102">
        <v>-2.4259091336239535E-5</v>
      </c>
      <c r="Q268" s="102">
        <v>-6.2605308248446151E-6</v>
      </c>
      <c r="R268" s="102">
        <v>0.99864149225952947</v>
      </c>
      <c r="S268" s="102">
        <v>-5.9243448654091904E-6</v>
      </c>
      <c r="T268" s="102">
        <v>-4.4909892634113833E-4</v>
      </c>
      <c r="U268" s="102">
        <v>-1.2035481016172421E-6</v>
      </c>
      <c r="V268" s="102">
        <v>-2.0767916121156842E-6</v>
      </c>
      <c r="W268" s="102">
        <v>-7.1944924314913062E-5</v>
      </c>
      <c r="X268" s="102">
        <v>-5.9509318884060544E-7</v>
      </c>
      <c r="Y268" s="102">
        <v>-1.7876476738717327E-6</v>
      </c>
      <c r="Z268" s="102">
        <v>-6.3063784313759612E-6</v>
      </c>
      <c r="AA268" s="102">
        <v>-3.0422115996609717E-6</v>
      </c>
      <c r="AB268" s="102">
        <v>-1.0005172778185494E-6</v>
      </c>
      <c r="AC268" s="102">
        <v>-3.2656570681388292E-6</v>
      </c>
      <c r="AD268" s="102">
        <v>-7.8282508205330852E-6</v>
      </c>
      <c r="AE268" s="102">
        <v>-6.0173187771217088E-5</v>
      </c>
      <c r="AF268" s="102">
        <v>-2.9900445351502277E-6</v>
      </c>
      <c r="AG268" s="102">
        <v>-9.1550540455084106E-7</v>
      </c>
      <c r="AH268" s="102">
        <v>-3.8054257540181062E-6</v>
      </c>
      <c r="AI268" s="102">
        <v>-1.4397940216451577E-4</v>
      </c>
      <c r="AJ268" s="102">
        <v>-5.9093726066093145E-6</v>
      </c>
      <c r="AK268" s="102">
        <v>0</v>
      </c>
      <c r="AL268" s="102">
        <v>0</v>
      </c>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row>
    <row r="269" spans="1:134" ht="24.75" customHeight="1">
      <c r="A269" s="16" t="s">
        <v>14</v>
      </c>
      <c r="B269" s="17" t="s">
        <v>65</v>
      </c>
      <c r="C269" s="102">
        <v>0</v>
      </c>
      <c r="D269" s="102">
        <v>-8.9891854768463273E-7</v>
      </c>
      <c r="E269" s="102">
        <v>0</v>
      </c>
      <c r="F269" s="102">
        <v>0</v>
      </c>
      <c r="G269" s="102">
        <v>-3.3179789174968622E-7</v>
      </c>
      <c r="H269" s="102">
        <v>-4.8115703177735259E-8</v>
      </c>
      <c r="I269" s="102">
        <v>-1.3001899348280431E-6</v>
      </c>
      <c r="J269" s="102">
        <v>-1.0300593054736127E-6</v>
      </c>
      <c r="K269" s="102">
        <v>-1.2335164528655825E-7</v>
      </c>
      <c r="L269" s="102">
        <v>-7.6582513585734465E-8</v>
      </c>
      <c r="M269" s="102">
        <v>-2.2164347824129074E-7</v>
      </c>
      <c r="N269" s="102">
        <v>-5.8487278283823086E-5</v>
      </c>
      <c r="O269" s="102">
        <v>-4.552007922176726E-4</v>
      </c>
      <c r="P269" s="102">
        <v>-3.5410932827245182E-3</v>
      </c>
      <c r="Q269" s="102">
        <v>-1.7852620001767815E-2</v>
      </c>
      <c r="R269" s="102">
        <v>-4.131612297745426E-2</v>
      </c>
      <c r="S269" s="102">
        <v>0.96211853445857254</v>
      </c>
      <c r="T269" s="102">
        <v>-7.1706080474822655E-4</v>
      </c>
      <c r="U269" s="102">
        <v>-2.2068093428114152E-2</v>
      </c>
      <c r="V269" s="102">
        <v>-7.0907213137637857E-4</v>
      </c>
      <c r="W269" s="102">
        <v>-4.0274048240825594E-5</v>
      </c>
      <c r="X269" s="102">
        <v>-1.7517070037757066E-6</v>
      </c>
      <c r="Y269" s="102">
        <v>-9.9613443284537218E-7</v>
      </c>
      <c r="Z269" s="102">
        <v>-6.6781378214311732E-6</v>
      </c>
      <c r="AA269" s="102">
        <v>-8.2117213573870313E-6</v>
      </c>
      <c r="AB269" s="102">
        <v>0</v>
      </c>
      <c r="AC269" s="102">
        <v>-1.8703137647719403E-7</v>
      </c>
      <c r="AD269" s="102">
        <v>-1.7059414483397534E-4</v>
      </c>
      <c r="AE269" s="102">
        <v>-2.9545818358463135E-4</v>
      </c>
      <c r="AF269" s="102">
        <v>-3.4560327432629523E-4</v>
      </c>
      <c r="AG269" s="102">
        <v>-1.6407639822689118E-7</v>
      </c>
      <c r="AH269" s="102">
        <v>0</v>
      </c>
      <c r="AI269" s="102">
        <v>-2.3668725161285092E-3</v>
      </c>
      <c r="AJ269" s="102">
        <v>-1.131053099220584E-7</v>
      </c>
      <c r="AK269" s="102">
        <v>-3.5302863590930401E-3</v>
      </c>
      <c r="AL269" s="102">
        <v>0</v>
      </c>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row>
    <row r="270" spans="1:134" ht="24.75" customHeight="1">
      <c r="A270" s="16" t="s">
        <v>15</v>
      </c>
      <c r="B270" s="17" t="s">
        <v>66</v>
      </c>
      <c r="C270" s="102">
        <v>0</v>
      </c>
      <c r="D270" s="102">
        <v>-2.6954805676033585E-2</v>
      </c>
      <c r="E270" s="102">
        <v>0</v>
      </c>
      <c r="F270" s="102">
        <v>-5.2777151260182046E-5</v>
      </c>
      <c r="G270" s="102">
        <v>0</v>
      </c>
      <c r="H270" s="102">
        <v>0</v>
      </c>
      <c r="I270" s="102">
        <v>0</v>
      </c>
      <c r="J270" s="102">
        <v>0</v>
      </c>
      <c r="K270" s="102">
        <v>0</v>
      </c>
      <c r="L270" s="102">
        <v>0</v>
      </c>
      <c r="M270" s="102">
        <v>0</v>
      </c>
      <c r="N270" s="102">
        <v>0</v>
      </c>
      <c r="O270" s="102">
        <v>0</v>
      </c>
      <c r="P270" s="102">
        <v>-6.0868340477335095E-5</v>
      </c>
      <c r="Q270" s="102">
        <v>0</v>
      </c>
      <c r="R270" s="102">
        <v>0</v>
      </c>
      <c r="S270" s="102">
        <v>0</v>
      </c>
      <c r="T270" s="102">
        <v>0.80303519756662278</v>
      </c>
      <c r="U270" s="102">
        <v>0</v>
      </c>
      <c r="V270" s="102">
        <v>0</v>
      </c>
      <c r="W270" s="102">
        <v>0</v>
      </c>
      <c r="X270" s="102">
        <v>0</v>
      </c>
      <c r="Y270" s="102">
        <v>0</v>
      </c>
      <c r="Z270" s="102">
        <v>0</v>
      </c>
      <c r="AA270" s="102">
        <v>0</v>
      </c>
      <c r="AB270" s="102">
        <v>0</v>
      </c>
      <c r="AC270" s="102">
        <v>-6.4603644757912663E-3</v>
      </c>
      <c r="AD270" s="102">
        <v>0</v>
      </c>
      <c r="AE270" s="102">
        <v>-5.1274974353360788E-3</v>
      </c>
      <c r="AF270" s="102">
        <v>-2.0341363216923654E-5</v>
      </c>
      <c r="AG270" s="102">
        <v>0</v>
      </c>
      <c r="AH270" s="102">
        <v>0</v>
      </c>
      <c r="AI270" s="102">
        <v>-1.3882663486162131E-2</v>
      </c>
      <c r="AJ270" s="102">
        <v>-3.2793969015185173E-5</v>
      </c>
      <c r="AK270" s="102">
        <v>0</v>
      </c>
      <c r="AL270" s="102">
        <v>0</v>
      </c>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row>
    <row r="271" spans="1:134" ht="24.75" customHeight="1">
      <c r="A271" s="16" t="s">
        <v>16</v>
      </c>
      <c r="B271" s="17" t="s">
        <v>67</v>
      </c>
      <c r="C271" s="102">
        <v>-9.3272568555891072E-5</v>
      </c>
      <c r="D271" s="102">
        <v>-8.4019872195063515E-8</v>
      </c>
      <c r="E271" s="102">
        <v>0</v>
      </c>
      <c r="F271" s="102">
        <v>-5.391048802139498E-7</v>
      </c>
      <c r="G271" s="102">
        <v>-1.3247786713598095E-7</v>
      </c>
      <c r="H271" s="102">
        <v>-7.7287075084942405E-7</v>
      </c>
      <c r="I271" s="102">
        <v>-2.5219837290814862E-6</v>
      </c>
      <c r="J271" s="102">
        <v>-9.6435570200544501E-7</v>
      </c>
      <c r="K271" s="102">
        <v>-1.4241765626066938E-8</v>
      </c>
      <c r="L271" s="102">
        <v>-8.2386906404736574E-7</v>
      </c>
      <c r="M271" s="102">
        <v>-1.4096998473046945E-7</v>
      </c>
      <c r="N271" s="102">
        <v>-3.9515484563111079E-7</v>
      </c>
      <c r="O271" s="102">
        <v>-1.4113606237496747E-6</v>
      </c>
      <c r="P271" s="102">
        <v>-3.1137849399937945E-4</v>
      </c>
      <c r="Q271" s="102">
        <v>-5.2590073850650228E-5</v>
      </c>
      <c r="R271" s="102">
        <v>-5.0191379507846502E-5</v>
      </c>
      <c r="S271" s="102">
        <v>-9.6138406309388983E-6</v>
      </c>
      <c r="T271" s="102">
        <v>-2.7568656151759195E-5</v>
      </c>
      <c r="U271" s="102">
        <v>0.99935531580985604</v>
      </c>
      <c r="V271" s="102">
        <v>-3.986937384982832E-5</v>
      </c>
      <c r="W271" s="102">
        <v>-5.3942910023600385E-6</v>
      </c>
      <c r="X271" s="102">
        <v>0</v>
      </c>
      <c r="Y271" s="102">
        <v>-3.7292940745898495E-6</v>
      </c>
      <c r="Z271" s="102">
        <v>-5.7298322871888452E-5</v>
      </c>
      <c r="AA271" s="102">
        <v>-3.5110449510209582E-6</v>
      </c>
      <c r="AB271" s="102">
        <v>-2.0679466813241709E-7</v>
      </c>
      <c r="AC271" s="102">
        <v>-1.5053226302701905E-6</v>
      </c>
      <c r="AD271" s="102">
        <v>-1.7516280582852521E-5</v>
      </c>
      <c r="AE271" s="102">
        <v>-3.005689494163552E-5</v>
      </c>
      <c r="AF271" s="102">
        <v>-7.8847405569666317E-7</v>
      </c>
      <c r="AG271" s="102">
        <v>-4.4664419083855861E-4</v>
      </c>
      <c r="AH271" s="102">
        <v>-1.2269736373093094E-6</v>
      </c>
      <c r="AI271" s="102">
        <v>-5.4284385097552423E-5</v>
      </c>
      <c r="AJ271" s="102">
        <v>-1.7524868694535342E-5</v>
      </c>
      <c r="AK271" s="102">
        <v>0</v>
      </c>
      <c r="AL271" s="102">
        <v>0</v>
      </c>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row>
    <row r="272" spans="1:134" ht="24.75" customHeight="1">
      <c r="A272" s="16" t="s">
        <v>17</v>
      </c>
      <c r="B272" s="17" t="s">
        <v>68</v>
      </c>
      <c r="C272" s="102">
        <v>-1.9668911940098443E-3</v>
      </c>
      <c r="D272" s="102">
        <v>-4.7144812817068943E-3</v>
      </c>
      <c r="E272" s="102">
        <v>0</v>
      </c>
      <c r="F272" s="102">
        <v>-1.5636170278010165E-3</v>
      </c>
      <c r="G272" s="102">
        <v>-5.554933722640632E-3</v>
      </c>
      <c r="H272" s="102">
        <v>-7.4042561155416436E-3</v>
      </c>
      <c r="I272" s="102">
        <v>-5.8068526684188658E-3</v>
      </c>
      <c r="J272" s="102">
        <v>-4.9951872296733393E-3</v>
      </c>
      <c r="K272" s="102">
        <v>-9.3287436653499359E-5</v>
      </c>
      <c r="L272" s="102">
        <v>-3.3217123258175055E-3</v>
      </c>
      <c r="M272" s="102">
        <v>-1.6583846339302496E-3</v>
      </c>
      <c r="N272" s="102">
        <v>-7.0718729948850969E-3</v>
      </c>
      <c r="O272" s="102">
        <v>-1.5520012081224226E-3</v>
      </c>
      <c r="P272" s="102">
        <v>-4.7056578639574475E-3</v>
      </c>
      <c r="Q272" s="102">
        <v>-8.4136421929386623E-3</v>
      </c>
      <c r="R272" s="102">
        <v>-8.8270306300171943E-3</v>
      </c>
      <c r="S272" s="102">
        <v>-8.0106544237923596E-3</v>
      </c>
      <c r="T272" s="102">
        <v>-7.1285364048390169E-3</v>
      </c>
      <c r="U272" s="102">
        <v>-6.5777638932798628E-3</v>
      </c>
      <c r="V272" s="102">
        <v>0.96651493863602012</v>
      </c>
      <c r="W272" s="102">
        <v>-3.068328654383216E-3</v>
      </c>
      <c r="X272" s="102">
        <v>-2.3525472621647682E-3</v>
      </c>
      <c r="Y272" s="102">
        <v>-5.6621557579638864E-3</v>
      </c>
      <c r="Z272" s="102">
        <v>-2.4818084620144547E-3</v>
      </c>
      <c r="AA272" s="102">
        <v>-4.2181017912601157E-3</v>
      </c>
      <c r="AB272" s="102">
        <v>-8.6367738427820066E-5</v>
      </c>
      <c r="AC272" s="102">
        <v>-9.1437663091580804E-4</v>
      </c>
      <c r="AD272" s="102">
        <v>-2.9806193074605096E-3</v>
      </c>
      <c r="AE272" s="102">
        <v>-3.6695404437121514E-3</v>
      </c>
      <c r="AF272" s="102">
        <v>-6.8550348779057319E-3</v>
      </c>
      <c r="AG272" s="102">
        <v>-1.2849038952622664E-3</v>
      </c>
      <c r="AH272" s="102">
        <v>-1.0226375596621715E-2</v>
      </c>
      <c r="AI272" s="102">
        <v>-4.0461826788238727E-3</v>
      </c>
      <c r="AJ272" s="102">
        <v>-1.9330523806317676E-3</v>
      </c>
      <c r="AK272" s="102">
        <v>-3.2982525924828504E-2</v>
      </c>
      <c r="AL272" s="102">
        <v>-2.474538085875771E-3</v>
      </c>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row>
    <row r="273" spans="1:134" ht="24.75" customHeight="1">
      <c r="A273" s="16" t="s">
        <v>18</v>
      </c>
      <c r="B273" s="17" t="s">
        <v>69</v>
      </c>
      <c r="C273" s="102">
        <v>-2.6068019992879958E-3</v>
      </c>
      <c r="D273" s="102">
        <v>-4.3235940403354739E-4</v>
      </c>
      <c r="E273" s="102">
        <v>0</v>
      </c>
      <c r="F273" s="102">
        <v>-4.686816760631039E-3</v>
      </c>
      <c r="G273" s="102">
        <v>-9.3399864205314352E-4</v>
      </c>
      <c r="H273" s="102">
        <v>-2.3079046510827181E-3</v>
      </c>
      <c r="I273" s="102">
        <v>-3.7042301205101342E-3</v>
      </c>
      <c r="J273" s="102">
        <v>-3.3203478270000578E-3</v>
      </c>
      <c r="K273" s="102">
        <v>-3.3613488714155415E-4</v>
      </c>
      <c r="L273" s="102">
        <v>-4.3871525603556552E-3</v>
      </c>
      <c r="M273" s="102">
        <v>-3.0717577787240545E-3</v>
      </c>
      <c r="N273" s="102">
        <v>-2.410914225191014E-3</v>
      </c>
      <c r="O273" s="102">
        <v>-3.5790548125482886E-3</v>
      </c>
      <c r="P273" s="102">
        <v>-1.6162794931034079E-3</v>
      </c>
      <c r="Q273" s="102">
        <v>-1.8711000506183146E-3</v>
      </c>
      <c r="R273" s="102">
        <v>-1.5088385981514023E-3</v>
      </c>
      <c r="S273" s="102">
        <v>-2.1052514158014712E-3</v>
      </c>
      <c r="T273" s="102">
        <v>-7.4913940103766836E-4</v>
      </c>
      <c r="U273" s="102">
        <v>-2.3017374172117256E-3</v>
      </c>
      <c r="V273" s="102">
        <v>-1.9561283405471995E-3</v>
      </c>
      <c r="W273" s="102">
        <v>0.99898822273016874</v>
      </c>
      <c r="X273" s="102">
        <v>-2.9006808051253889E-2</v>
      </c>
      <c r="Y273" s="102">
        <v>-1.3326319056543731E-2</v>
      </c>
      <c r="Z273" s="102">
        <v>-3.3474522595744161E-3</v>
      </c>
      <c r="AA273" s="102">
        <v>-2.0897745566691227E-3</v>
      </c>
      <c r="AB273" s="102">
        <v>-2.3812436881458177E-2</v>
      </c>
      <c r="AC273" s="102">
        <v>-6.7708322362286253E-3</v>
      </c>
      <c r="AD273" s="102">
        <v>-2.5316767490523805E-3</v>
      </c>
      <c r="AE273" s="102">
        <v>-6.9547963621746306E-3</v>
      </c>
      <c r="AF273" s="102">
        <v>-5.8522022811661493E-3</v>
      </c>
      <c r="AG273" s="102">
        <v>-2.9461197723498435E-3</v>
      </c>
      <c r="AH273" s="102">
        <v>-1.1491285489327403E-3</v>
      </c>
      <c r="AI273" s="102">
        <v>-1.4976350959755638E-3</v>
      </c>
      <c r="AJ273" s="102">
        <v>-2.7839245658208109E-3</v>
      </c>
      <c r="AK273" s="102">
        <v>0</v>
      </c>
      <c r="AL273" s="102">
        <v>0</v>
      </c>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row>
    <row r="274" spans="1:134" ht="24.75" customHeight="1">
      <c r="A274" s="16" t="s">
        <v>19</v>
      </c>
      <c r="B274" s="17" t="s">
        <v>70</v>
      </c>
      <c r="C274" s="102">
        <v>-5.4436900698318297E-3</v>
      </c>
      <c r="D274" s="102">
        <v>-9.7457599836530957E-4</v>
      </c>
      <c r="E274" s="102">
        <v>0</v>
      </c>
      <c r="F274" s="102">
        <v>-1.4595493000014425E-2</v>
      </c>
      <c r="G274" s="102">
        <v>-9.1910272645404894E-3</v>
      </c>
      <c r="H274" s="102">
        <v>-1.1137380958131132E-2</v>
      </c>
      <c r="I274" s="102">
        <v>-9.7188797120241911E-3</v>
      </c>
      <c r="J274" s="102">
        <v>-1.8488408025355303E-2</v>
      </c>
      <c r="K274" s="102">
        <v>-5.9027894652427856E-3</v>
      </c>
      <c r="L274" s="102">
        <v>-1.8458138257823296E-2</v>
      </c>
      <c r="M274" s="102">
        <v>-2.1888962558130089E-2</v>
      </c>
      <c r="N274" s="102">
        <v>-1.8299719668997599E-2</v>
      </c>
      <c r="O274" s="102">
        <v>-1.2709778815236222E-2</v>
      </c>
      <c r="P274" s="102">
        <v>-7.2139512163524764E-3</v>
      </c>
      <c r="Q274" s="102">
        <v>-7.2639577573453728E-3</v>
      </c>
      <c r="R274" s="102">
        <v>-5.271209397099289E-3</v>
      </c>
      <c r="S274" s="102">
        <v>-1.9901583015505903E-2</v>
      </c>
      <c r="T274" s="102">
        <v>-7.0481844711509012E-3</v>
      </c>
      <c r="U274" s="102">
        <v>-7.2248753236450287E-3</v>
      </c>
      <c r="V274" s="102">
        <v>-1.0941072037943454E-2</v>
      </c>
      <c r="W274" s="102">
        <v>-2.7665061205923952E-3</v>
      </c>
      <c r="X274" s="102">
        <v>0.97612861121723205</v>
      </c>
      <c r="Y274" s="102">
        <v>-3.3292671693588037E-2</v>
      </c>
      <c r="Z274" s="102">
        <v>-1.7003835141834883E-2</v>
      </c>
      <c r="AA274" s="102">
        <v>-2.4756449700982131E-3</v>
      </c>
      <c r="AB274" s="102">
        <v>-1.9105563235231914E-3</v>
      </c>
      <c r="AC274" s="102">
        <v>-1.3783940903088454E-2</v>
      </c>
      <c r="AD274" s="102">
        <v>-5.5023432415388686E-3</v>
      </c>
      <c r="AE274" s="102">
        <v>-7.2545202308737502E-3</v>
      </c>
      <c r="AF274" s="102">
        <v>-1.9536009314943804E-2</v>
      </c>
      <c r="AG274" s="102">
        <v>-9.5277045159469012E-3</v>
      </c>
      <c r="AH274" s="102">
        <v>-3.032778240869614E-3</v>
      </c>
      <c r="AI274" s="102">
        <v>-4.1014699589157818E-3</v>
      </c>
      <c r="AJ274" s="102">
        <v>-1.7657307572047566E-2</v>
      </c>
      <c r="AK274" s="102">
        <v>0</v>
      </c>
      <c r="AL274" s="102">
        <v>-1.2995838051600012E-2</v>
      </c>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row>
    <row r="275" spans="1:134" ht="24.75" customHeight="1">
      <c r="A275" s="16" t="s">
        <v>20</v>
      </c>
      <c r="B275" s="17" t="s">
        <v>71</v>
      </c>
      <c r="C275" s="102">
        <v>-1.6257399882971583E-3</v>
      </c>
      <c r="D275" s="102">
        <v>-1.5404870327043391E-4</v>
      </c>
      <c r="E275" s="102">
        <v>0</v>
      </c>
      <c r="F275" s="102">
        <v>-2.3000363671673331E-3</v>
      </c>
      <c r="G275" s="102">
        <v>-3.135059016712008E-3</v>
      </c>
      <c r="H275" s="102">
        <v>-2.0895024365691546E-3</v>
      </c>
      <c r="I275" s="102">
        <v>-1.6965769361891325E-3</v>
      </c>
      <c r="J275" s="102">
        <v>-5.8593324839918953E-3</v>
      </c>
      <c r="K275" s="102">
        <v>-4.4736786471712944E-4</v>
      </c>
      <c r="L275" s="102">
        <v>-4.4714287301485193E-3</v>
      </c>
      <c r="M275" s="102">
        <v>-1.6454977254600949E-3</v>
      </c>
      <c r="N275" s="102">
        <v>-2.1373387064710118E-3</v>
      </c>
      <c r="O275" s="102">
        <v>-1.3757142697486038E-3</v>
      </c>
      <c r="P275" s="102">
        <v>-2.1442640108021798E-3</v>
      </c>
      <c r="Q275" s="102">
        <v>-1.4060605776650091E-3</v>
      </c>
      <c r="R275" s="102">
        <v>-9.6099789752180243E-4</v>
      </c>
      <c r="S275" s="102">
        <v>-2.1070626430774813E-3</v>
      </c>
      <c r="T275" s="102">
        <v>-1.2204815538046933E-3</v>
      </c>
      <c r="U275" s="102">
        <v>-2.7433631876619875E-3</v>
      </c>
      <c r="V275" s="102">
        <v>-2.3788192849107403E-3</v>
      </c>
      <c r="W275" s="102">
        <v>-2.1803196491980174E-3</v>
      </c>
      <c r="X275" s="102">
        <v>-5.612608583270077E-3</v>
      </c>
      <c r="Y275" s="102">
        <v>0.99196510591449583</v>
      </c>
      <c r="Z275" s="102">
        <v>-4.001694374755194E-3</v>
      </c>
      <c r="AA275" s="102">
        <v>-2.7700866537205956E-3</v>
      </c>
      <c r="AB275" s="102">
        <v>-3.2269508079777235E-4</v>
      </c>
      <c r="AC275" s="102">
        <v>-6.1813853619606916E-3</v>
      </c>
      <c r="AD275" s="102">
        <v>-3.040235723914222E-3</v>
      </c>
      <c r="AE275" s="102">
        <v>-1.7698387710440546E-2</v>
      </c>
      <c r="AF275" s="102">
        <v>-9.5621818623210144E-3</v>
      </c>
      <c r="AG275" s="102">
        <v>-1.0097810639702734E-2</v>
      </c>
      <c r="AH275" s="102">
        <v>-2.8292904666390767E-3</v>
      </c>
      <c r="AI275" s="102">
        <v>-1.4134152299751259E-3</v>
      </c>
      <c r="AJ275" s="102">
        <v>-2.1255077649458633E-2</v>
      </c>
      <c r="AK275" s="102">
        <v>0</v>
      </c>
      <c r="AL275" s="102">
        <v>-2.5024194674468633E-2</v>
      </c>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row>
    <row r="276" spans="1:134" ht="24.75" customHeight="1">
      <c r="A276" s="16" t="s">
        <v>21</v>
      </c>
      <c r="B276" s="17" t="s">
        <v>72</v>
      </c>
      <c r="C276" s="102">
        <v>-2.6017296576878245E-2</v>
      </c>
      <c r="D276" s="102">
        <v>-3.3149198297457425E-2</v>
      </c>
      <c r="E276" s="102">
        <v>-2.7408155450952622E-2</v>
      </c>
      <c r="F276" s="102">
        <v>-1.270111739138226E-2</v>
      </c>
      <c r="G276" s="102">
        <v>-4.7118521306349886E-2</v>
      </c>
      <c r="H276" s="102">
        <v>-5.3472299101425494E-2</v>
      </c>
      <c r="I276" s="102">
        <v>-5.5873954051991463E-2</v>
      </c>
      <c r="J276" s="102">
        <v>-2.6722318614885603E-2</v>
      </c>
      <c r="K276" s="102">
        <v>-5.4010950524163437E-3</v>
      </c>
      <c r="L276" s="102">
        <v>-2.8144617822819552E-2</v>
      </c>
      <c r="M276" s="102">
        <v>-2.528256549834753E-2</v>
      </c>
      <c r="N276" s="102">
        <v>-2.4600354176298699E-2</v>
      </c>
      <c r="O276" s="102">
        <v>-3.2721164245328727E-2</v>
      </c>
      <c r="P276" s="102">
        <v>-4.0437436875705834E-2</v>
      </c>
      <c r="Q276" s="102">
        <v>-4.2445078438233343E-2</v>
      </c>
      <c r="R276" s="102">
        <v>-3.8311896871967677E-2</v>
      </c>
      <c r="S276" s="102">
        <v>-2.6754154121275707E-2</v>
      </c>
      <c r="T276" s="102">
        <v>-2.8678265070380519E-2</v>
      </c>
      <c r="U276" s="102">
        <v>-3.303424433450175E-2</v>
      </c>
      <c r="V276" s="102">
        <v>-4.0480615472748525E-2</v>
      </c>
      <c r="W276" s="102">
        <v>-4.0917180609859445E-2</v>
      </c>
      <c r="X276" s="102">
        <v>-1.8254366119180517E-2</v>
      </c>
      <c r="Y276" s="102">
        <v>-1.2510041778409904E-2</v>
      </c>
      <c r="Z276" s="102">
        <v>0.99018320502407853</v>
      </c>
      <c r="AA276" s="102">
        <v>-3.8277968366926063E-3</v>
      </c>
      <c r="AB276" s="102">
        <v>-6.6052950132648258E-4</v>
      </c>
      <c r="AC276" s="102">
        <v>-1.8562827995044693E-2</v>
      </c>
      <c r="AD276" s="102">
        <v>-7.1926697661039204E-3</v>
      </c>
      <c r="AE276" s="102">
        <v>-7.1224134989368417E-3</v>
      </c>
      <c r="AF276" s="102">
        <v>-1.5641547696122523E-2</v>
      </c>
      <c r="AG276" s="102">
        <v>-3.5334612997341752E-2</v>
      </c>
      <c r="AH276" s="102">
        <v>-2.1947718023026204E-2</v>
      </c>
      <c r="AI276" s="102">
        <v>-2.1267707481271866E-2</v>
      </c>
      <c r="AJ276" s="102">
        <v>-4.2205170279575599E-2</v>
      </c>
      <c r="AK276" s="102">
        <v>-0.13181038073290785</v>
      </c>
      <c r="AL276" s="102">
        <v>-1.0584214029244737E-2</v>
      </c>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row>
    <row r="277" spans="1:134" ht="24.75" customHeight="1">
      <c r="A277" s="16" t="s">
        <v>22</v>
      </c>
      <c r="B277" s="17" t="s">
        <v>73</v>
      </c>
      <c r="C277" s="102">
        <v>-1.0596574379795982E-2</v>
      </c>
      <c r="D277" s="102">
        <v>-2.0603444880600768E-2</v>
      </c>
      <c r="E277" s="102">
        <v>-1.1887865657811057E-2</v>
      </c>
      <c r="F277" s="102">
        <v>-6.246830340653927E-2</v>
      </c>
      <c r="G277" s="102">
        <v>-6.7881557552078534E-3</v>
      </c>
      <c r="H277" s="102">
        <v>-3.3287181270199452E-2</v>
      </c>
      <c r="I277" s="102">
        <v>-1.4397533767827262E-2</v>
      </c>
      <c r="J277" s="102">
        <v>-1.1241929943310353E-2</v>
      </c>
      <c r="K277" s="102">
        <v>-4.2295536368614347E-3</v>
      </c>
      <c r="L277" s="102">
        <v>-1.9600833620943399E-2</v>
      </c>
      <c r="M277" s="102">
        <v>-7.2306880322746863E-3</v>
      </c>
      <c r="N277" s="102">
        <v>-1.803864997006558E-2</v>
      </c>
      <c r="O277" s="102">
        <v>-1.0871939000777093E-2</v>
      </c>
      <c r="P277" s="102">
        <v>-1.0927037492123402E-2</v>
      </c>
      <c r="Q277" s="102">
        <v>-7.1060462239846351E-3</v>
      </c>
      <c r="R277" s="102">
        <v>-8.6053465494824316E-3</v>
      </c>
      <c r="S277" s="102">
        <v>-8.4595311050205124E-3</v>
      </c>
      <c r="T277" s="102">
        <v>-5.2895458222189358E-3</v>
      </c>
      <c r="U277" s="102">
        <v>-1.7142842467536751E-2</v>
      </c>
      <c r="V277" s="102">
        <v>-1.5893650774275306E-2</v>
      </c>
      <c r="W277" s="102">
        <v>-1.0169576268130429E-2</v>
      </c>
      <c r="X277" s="102">
        <v>-2.2559034529955804E-2</v>
      </c>
      <c r="Y277" s="102">
        <v>-6.2887079164008382E-3</v>
      </c>
      <c r="Z277" s="102">
        <v>-4.0847161555158489E-2</v>
      </c>
      <c r="AA277" s="102">
        <v>0.92405651787693988</v>
      </c>
      <c r="AB277" s="102">
        <v>-4.3730794795516004E-2</v>
      </c>
      <c r="AC277" s="102">
        <v>-3.8692152913939487E-2</v>
      </c>
      <c r="AD277" s="102">
        <v>-1.0597744544946939E-2</v>
      </c>
      <c r="AE277" s="102">
        <v>-2.0361705213459594E-3</v>
      </c>
      <c r="AF277" s="102">
        <v>-1.0962492250580855E-2</v>
      </c>
      <c r="AG277" s="102">
        <v>-1.0062197812018017E-2</v>
      </c>
      <c r="AH277" s="102">
        <v>-1.3501662794002217E-2</v>
      </c>
      <c r="AI277" s="102">
        <v>-2.8178806603594699E-2</v>
      </c>
      <c r="AJ277" s="102">
        <v>-1.108748039976176E-2</v>
      </c>
      <c r="AK277" s="102">
        <v>0</v>
      </c>
      <c r="AL277" s="102">
        <v>-0.44720624332566727</v>
      </c>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row>
    <row r="278" spans="1:134" ht="24.75" customHeight="1">
      <c r="A278" s="16" t="s">
        <v>23</v>
      </c>
      <c r="B278" s="17" t="s">
        <v>74</v>
      </c>
      <c r="C278" s="102">
        <v>-9.2315827659656237E-4</v>
      </c>
      <c r="D278" s="102">
        <v>-9.2465871871187514E-4</v>
      </c>
      <c r="E278" s="102">
        <v>0</v>
      </c>
      <c r="F278" s="102">
        <v>-8.9887225737738906E-3</v>
      </c>
      <c r="G278" s="102">
        <v>-1.7331256606068553E-3</v>
      </c>
      <c r="H278" s="102">
        <v>-3.6925327580400362E-3</v>
      </c>
      <c r="I278" s="102">
        <v>-3.8498085511258508E-3</v>
      </c>
      <c r="J278" s="102">
        <v>-2.7958601480231968E-3</v>
      </c>
      <c r="K278" s="102">
        <v>-3.5026286354408926E-4</v>
      </c>
      <c r="L278" s="102">
        <v>-3.6399940122764547E-3</v>
      </c>
      <c r="M278" s="102">
        <v>-1.6694213567460994E-3</v>
      </c>
      <c r="N278" s="102">
        <v>-1.5908952247539279E-3</v>
      </c>
      <c r="O278" s="102">
        <v>-4.0086540560457639E-3</v>
      </c>
      <c r="P278" s="102">
        <v>-2.9474023854718146E-3</v>
      </c>
      <c r="Q278" s="102">
        <v>-3.3359162072934879E-3</v>
      </c>
      <c r="R278" s="102">
        <v>-1.9592380583313279E-3</v>
      </c>
      <c r="S278" s="102">
        <v>-1.7535945613590342E-3</v>
      </c>
      <c r="T278" s="102">
        <v>-8.3333295904177167E-4</v>
      </c>
      <c r="U278" s="102">
        <v>-3.0231284742201691E-3</v>
      </c>
      <c r="V278" s="102">
        <v>-3.0751194278533047E-3</v>
      </c>
      <c r="W278" s="102">
        <v>-2.897393903353977E-3</v>
      </c>
      <c r="X278" s="102">
        <v>-1.1055174212829554E-2</v>
      </c>
      <c r="Y278" s="102">
        <v>-2.8047676332837762E-3</v>
      </c>
      <c r="Z278" s="102">
        <v>-2.8147892388063464E-2</v>
      </c>
      <c r="AA278" s="102">
        <v>-1.4954182943685676E-2</v>
      </c>
      <c r="AB278" s="102">
        <v>0.99435621880704217</v>
      </c>
      <c r="AC278" s="102">
        <v>-2.3533846937624475E-2</v>
      </c>
      <c r="AD278" s="102">
        <v>-2.6385609015797635E-2</v>
      </c>
      <c r="AE278" s="102">
        <v>-8.0467998144604258E-4</v>
      </c>
      <c r="AF278" s="102">
        <v>-1.4342426983876366E-2</v>
      </c>
      <c r="AG278" s="102">
        <v>-6.5851662641686036E-3</v>
      </c>
      <c r="AH278" s="102">
        <v>-1.9970200305396184E-2</v>
      </c>
      <c r="AI278" s="102">
        <v>-5.6469915690916571E-3</v>
      </c>
      <c r="AJ278" s="102">
        <v>-1.568142727578058E-2</v>
      </c>
      <c r="AK278" s="102">
        <v>0</v>
      </c>
      <c r="AL278" s="102">
        <v>-3.4083452995250269E-3</v>
      </c>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row>
    <row r="279" spans="1:134" ht="24.75" customHeight="1">
      <c r="A279" s="16" t="s">
        <v>24</v>
      </c>
      <c r="B279" s="17" t="s">
        <v>75</v>
      </c>
      <c r="C279" s="102">
        <v>-2.8502266801994948E-2</v>
      </c>
      <c r="D279" s="102">
        <v>-2.2871142472218404E-2</v>
      </c>
      <c r="E279" s="102">
        <v>-1.768179210570028E-2</v>
      </c>
      <c r="F279" s="102">
        <v>-0.20914143331700205</v>
      </c>
      <c r="G279" s="102">
        <v>-2.106944279629893E-2</v>
      </c>
      <c r="H279" s="102">
        <v>-1.5212536732127661E-2</v>
      </c>
      <c r="I279" s="102">
        <v>-2.5622979047991122E-2</v>
      </c>
      <c r="J279" s="102">
        <v>-1.5318517217295472E-2</v>
      </c>
      <c r="K279" s="102">
        <v>-1.5555607644277034E-2</v>
      </c>
      <c r="L279" s="102">
        <v>-4.285170224536005E-2</v>
      </c>
      <c r="M279" s="102">
        <v>-1.3341110851906307E-2</v>
      </c>
      <c r="N279" s="102">
        <v>-1.7095458616417369E-2</v>
      </c>
      <c r="O279" s="102">
        <v>-1.770845870336003E-2</v>
      </c>
      <c r="P279" s="102">
        <v>-1.2396599976225135E-2</v>
      </c>
      <c r="Q279" s="102">
        <v>-1.1373380854018504E-2</v>
      </c>
      <c r="R279" s="102">
        <v>-1.2757715617457588E-2</v>
      </c>
      <c r="S279" s="102">
        <v>-1.1278656263796377E-2</v>
      </c>
      <c r="T279" s="102">
        <v>-1.0236593328218231E-2</v>
      </c>
      <c r="U279" s="102">
        <v>-1.0929502712394505E-2</v>
      </c>
      <c r="V279" s="102">
        <v>-3.0897093827794313E-2</v>
      </c>
      <c r="W279" s="102">
        <v>-3.0983346520445182E-2</v>
      </c>
      <c r="X279" s="102">
        <v>-2.2990494221043409E-2</v>
      </c>
      <c r="Y279" s="102">
        <v>-2.1732551245766459E-2</v>
      </c>
      <c r="Z279" s="102">
        <v>-2.8303007287488954E-2</v>
      </c>
      <c r="AA279" s="102">
        <v>-1.2677446196776113E-2</v>
      </c>
      <c r="AB279" s="102">
        <v>-1.2913163754574601E-3</v>
      </c>
      <c r="AC279" s="102">
        <v>0.92310007019034912</v>
      </c>
      <c r="AD279" s="102">
        <v>-1.2094842988538596E-2</v>
      </c>
      <c r="AE279" s="102">
        <v>-1.4151268712331064E-2</v>
      </c>
      <c r="AF279" s="102">
        <v>-1.1537364410929835E-2</v>
      </c>
      <c r="AG279" s="102">
        <v>-1.0376230233215912E-2</v>
      </c>
      <c r="AH279" s="102">
        <v>-1.5955662463091203E-2</v>
      </c>
      <c r="AI279" s="102">
        <v>-8.6378999763371701E-3</v>
      </c>
      <c r="AJ279" s="102">
        <v>-1.7045288064224763E-2</v>
      </c>
      <c r="AK279" s="102">
        <v>-3.30239331927022E-2</v>
      </c>
      <c r="AL279" s="102">
        <v>-2.686586174622976E-2</v>
      </c>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row>
    <row r="280" spans="1:134" ht="24.75" customHeight="1">
      <c r="A280" s="16" t="s">
        <v>25</v>
      </c>
      <c r="B280" s="17" t="s">
        <v>76</v>
      </c>
      <c r="C280" s="102">
        <v>-2.6102556348139333E-3</v>
      </c>
      <c r="D280" s="102">
        <v>-4.1338012985975749E-3</v>
      </c>
      <c r="E280" s="102">
        <v>0</v>
      </c>
      <c r="F280" s="102">
        <v>-3.9545602559592817E-3</v>
      </c>
      <c r="G280" s="102">
        <v>-2.3901475471316876E-3</v>
      </c>
      <c r="H280" s="102">
        <v>-5.9021829355252577E-3</v>
      </c>
      <c r="I280" s="102">
        <v>-5.316339206256634E-3</v>
      </c>
      <c r="J280" s="102">
        <v>-6.684268423297831E-3</v>
      </c>
      <c r="K280" s="102">
        <v>-5.6956168991604227E-4</v>
      </c>
      <c r="L280" s="102">
        <v>-5.5854456695164523E-3</v>
      </c>
      <c r="M280" s="102">
        <v>-2.1123248848936094E-3</v>
      </c>
      <c r="N280" s="102">
        <v>-4.3112533058028623E-3</v>
      </c>
      <c r="O280" s="102">
        <v>-6.8759973026245227E-3</v>
      </c>
      <c r="P280" s="102">
        <v>-7.214442636822087E-3</v>
      </c>
      <c r="Q280" s="102">
        <v>-1.1515916023344973E-2</v>
      </c>
      <c r="R280" s="102">
        <v>-1.2383780669213945E-2</v>
      </c>
      <c r="S280" s="102">
        <v>-6.440329564283879E-3</v>
      </c>
      <c r="T280" s="102">
        <v>-2.0423262255712385E-3</v>
      </c>
      <c r="U280" s="102">
        <v>-5.4945744348678096E-3</v>
      </c>
      <c r="V280" s="102">
        <v>-5.6095969786078273E-3</v>
      </c>
      <c r="W280" s="102">
        <v>-5.8946479653837021E-3</v>
      </c>
      <c r="X280" s="102">
        <v>-1.2046829745849639E-2</v>
      </c>
      <c r="Y280" s="102">
        <v>-1.6272107886602213E-2</v>
      </c>
      <c r="Z280" s="102">
        <v>-2.4573393979128874E-2</v>
      </c>
      <c r="AA280" s="102">
        <v>-3.429899167965738E-2</v>
      </c>
      <c r="AB280" s="102">
        <v>-1.1689172327838048E-3</v>
      </c>
      <c r="AC280" s="102">
        <v>-6.5280040101748666E-3</v>
      </c>
      <c r="AD280" s="102">
        <v>0.94927044085061885</v>
      </c>
      <c r="AE280" s="102">
        <v>-1.6504394966256858E-2</v>
      </c>
      <c r="AF280" s="102">
        <v>-2.5109126098454004E-2</v>
      </c>
      <c r="AG280" s="102">
        <v>-8.5769668264703853E-3</v>
      </c>
      <c r="AH280" s="102">
        <v>-3.9653709632192995E-2</v>
      </c>
      <c r="AI280" s="102">
        <v>-2.1912408716321993E-2</v>
      </c>
      <c r="AJ280" s="102">
        <v>-1.3853051102686767E-2</v>
      </c>
      <c r="AK280" s="102">
        <v>0</v>
      </c>
      <c r="AL280" s="102">
        <v>-1.4463465422555699E-2</v>
      </c>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row>
    <row r="281" spans="1:134" ht="24.75" customHeight="1">
      <c r="A281" s="16" t="s">
        <v>26</v>
      </c>
      <c r="B281" s="17" t="s">
        <v>77</v>
      </c>
      <c r="C281" s="102">
        <v>0</v>
      </c>
      <c r="D281" s="102">
        <v>0</v>
      </c>
      <c r="E281" s="102">
        <v>0</v>
      </c>
      <c r="F281" s="102">
        <v>0</v>
      </c>
      <c r="G281" s="102">
        <v>0</v>
      </c>
      <c r="H281" s="102">
        <v>0</v>
      </c>
      <c r="I281" s="102">
        <v>0</v>
      </c>
      <c r="J281" s="102">
        <v>0</v>
      </c>
      <c r="K281" s="102">
        <v>0</v>
      </c>
      <c r="L281" s="102">
        <v>0</v>
      </c>
      <c r="M281" s="102">
        <v>0</v>
      </c>
      <c r="N281" s="102">
        <v>0</v>
      </c>
      <c r="O281" s="102">
        <v>0</v>
      </c>
      <c r="P281" s="102">
        <v>0</v>
      </c>
      <c r="Q281" s="102">
        <v>0</v>
      </c>
      <c r="R281" s="102">
        <v>0</v>
      </c>
      <c r="S281" s="102">
        <v>0</v>
      </c>
      <c r="T281" s="102">
        <v>0</v>
      </c>
      <c r="U281" s="102">
        <v>0</v>
      </c>
      <c r="V281" s="102">
        <v>0</v>
      </c>
      <c r="W281" s="102">
        <v>0</v>
      </c>
      <c r="X281" s="102">
        <v>0</v>
      </c>
      <c r="Y281" s="102">
        <v>0</v>
      </c>
      <c r="Z281" s="102">
        <v>0</v>
      </c>
      <c r="AA281" s="102">
        <v>0</v>
      </c>
      <c r="AB281" s="102">
        <v>0</v>
      </c>
      <c r="AC281" s="102">
        <v>0</v>
      </c>
      <c r="AD281" s="102">
        <v>0</v>
      </c>
      <c r="AE281" s="102">
        <v>1</v>
      </c>
      <c r="AF281" s="102">
        <v>0</v>
      </c>
      <c r="AG281" s="102">
        <v>0</v>
      </c>
      <c r="AH281" s="102">
        <v>0</v>
      </c>
      <c r="AI281" s="102">
        <v>0</v>
      </c>
      <c r="AJ281" s="102">
        <v>0</v>
      </c>
      <c r="AK281" s="102">
        <v>0</v>
      </c>
      <c r="AL281" s="102">
        <v>-0.27965264279228502</v>
      </c>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row>
    <row r="282" spans="1:134" ht="24.75" customHeight="1">
      <c r="A282" s="16" t="s">
        <v>27</v>
      </c>
      <c r="B282" s="17" t="s">
        <v>78</v>
      </c>
      <c r="C282" s="102">
        <v>-4.966996217482723E-4</v>
      </c>
      <c r="D282" s="102">
        <v>-1.6452404972051391E-3</v>
      </c>
      <c r="E282" s="102">
        <v>0</v>
      </c>
      <c r="F282" s="102">
        <v>-1.6312437602895231E-4</v>
      </c>
      <c r="G282" s="102">
        <v>-5.9912416229982056E-3</v>
      </c>
      <c r="H282" s="102">
        <v>-4.5908837778101171E-3</v>
      </c>
      <c r="I282" s="102">
        <v>-4.5007211515062338E-3</v>
      </c>
      <c r="J282" s="102">
        <v>-5.59778844296056E-2</v>
      </c>
      <c r="K282" s="102">
        <v>-1.9164422105717419E-3</v>
      </c>
      <c r="L282" s="102">
        <v>-3.4543774081509333E-2</v>
      </c>
      <c r="M282" s="102">
        <v>-6.2676365093290339E-3</v>
      </c>
      <c r="N282" s="102">
        <v>-1.445548486144542E-2</v>
      </c>
      <c r="O282" s="102">
        <v>-6.7677228162933102E-3</v>
      </c>
      <c r="P282" s="102">
        <v>-2.8127057151145437E-2</v>
      </c>
      <c r="Q282" s="102">
        <v>-7.0794110087640819E-2</v>
      </c>
      <c r="R282" s="102">
        <v>-7.027516811218279E-2</v>
      </c>
      <c r="S282" s="102">
        <v>-8.8578008562585187E-2</v>
      </c>
      <c r="T282" s="102">
        <v>-2.9439402104104444E-2</v>
      </c>
      <c r="U282" s="102">
        <v>-6.1856896470602489E-2</v>
      </c>
      <c r="V282" s="102">
        <v>-2.0663267766260277E-2</v>
      </c>
      <c r="W282" s="102">
        <v>-1.0939186389261214E-3</v>
      </c>
      <c r="X282" s="102">
        <v>-1.6227953962906189E-2</v>
      </c>
      <c r="Y282" s="102">
        <v>-1.3158661017314934E-4</v>
      </c>
      <c r="Z282" s="102">
        <v>-2.6084248459881834E-3</v>
      </c>
      <c r="AA282" s="102">
        <v>-4.1021711345610139E-4</v>
      </c>
      <c r="AB282" s="102">
        <v>-2.1013593028252975E-6</v>
      </c>
      <c r="AC282" s="102">
        <v>-2.225206253777329E-3</v>
      </c>
      <c r="AD282" s="102">
        <v>-1.0930577731491141E-2</v>
      </c>
      <c r="AE282" s="102">
        <v>-9.033810700710469E-5</v>
      </c>
      <c r="AF282" s="102">
        <v>0.99822023067852839</v>
      </c>
      <c r="AG282" s="102">
        <v>-1.306168913365237E-4</v>
      </c>
      <c r="AH282" s="102">
        <v>0</v>
      </c>
      <c r="AI282" s="102">
        <v>-1.7648326244112677E-3</v>
      </c>
      <c r="AJ282" s="102">
        <v>-4.4273684828676196E-4</v>
      </c>
      <c r="AK282" s="102">
        <v>0</v>
      </c>
      <c r="AL282" s="102">
        <v>-3.0401624150016973E-2</v>
      </c>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row>
    <row r="283" spans="1:134" ht="24.75" customHeight="1">
      <c r="A283" s="16" t="s">
        <v>28</v>
      </c>
      <c r="B283" s="17" t="s">
        <v>79</v>
      </c>
      <c r="C283" s="102">
        <v>-6.3930113361043131E-4</v>
      </c>
      <c r="D283" s="102">
        <v>0</v>
      </c>
      <c r="E283" s="102">
        <v>0</v>
      </c>
      <c r="F283" s="102">
        <v>0</v>
      </c>
      <c r="G283" s="102">
        <v>0</v>
      </c>
      <c r="H283" s="102">
        <v>0</v>
      </c>
      <c r="I283" s="102">
        <v>-1.6801812343002799E-6</v>
      </c>
      <c r="J283" s="102">
        <v>-7.3485599679357084E-6</v>
      </c>
      <c r="K283" s="102">
        <v>0</v>
      </c>
      <c r="L283" s="102">
        <v>0</v>
      </c>
      <c r="M283" s="102">
        <v>-1.8244161425141634E-6</v>
      </c>
      <c r="N283" s="102">
        <v>0</v>
      </c>
      <c r="O283" s="102">
        <v>0</v>
      </c>
      <c r="P283" s="102">
        <v>0</v>
      </c>
      <c r="Q283" s="102">
        <v>0</v>
      </c>
      <c r="R283" s="102">
        <v>0</v>
      </c>
      <c r="S283" s="102">
        <v>0</v>
      </c>
      <c r="T283" s="102">
        <v>0</v>
      </c>
      <c r="U283" s="102">
        <v>0</v>
      </c>
      <c r="V283" s="102">
        <v>-1.0125154604201046E-6</v>
      </c>
      <c r="W283" s="102">
        <v>-1.8138788495404943E-7</v>
      </c>
      <c r="X283" s="102">
        <v>-3.0715996601416319E-6</v>
      </c>
      <c r="Y283" s="102">
        <v>-2.3060314869861469E-5</v>
      </c>
      <c r="Z283" s="102">
        <v>-2.0228132310580854E-5</v>
      </c>
      <c r="AA283" s="102">
        <v>-2.7056759179647576E-5</v>
      </c>
      <c r="AB283" s="102">
        <v>-1.1817098161012254E-6</v>
      </c>
      <c r="AC283" s="102">
        <v>-6.1276070620472782E-5</v>
      </c>
      <c r="AD283" s="102">
        <v>-3.3118173102633705E-5</v>
      </c>
      <c r="AE283" s="102">
        <v>-5.6757569269105246E-6</v>
      </c>
      <c r="AF283" s="102">
        <v>-1.1925582181450297E-5</v>
      </c>
      <c r="AG283" s="102">
        <v>0.98286772785005838</v>
      </c>
      <c r="AH283" s="102">
        <v>-1.006727852851023E-5</v>
      </c>
      <c r="AI283" s="102">
        <v>-4.0231258596200421E-6</v>
      </c>
      <c r="AJ283" s="102">
        <v>-4.919558841723332E-5</v>
      </c>
      <c r="AK283" s="102">
        <v>0</v>
      </c>
      <c r="AL283" s="102">
        <v>-2.2159751207888678E-4</v>
      </c>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row>
    <row r="284" spans="1:134" ht="24.75" customHeight="1">
      <c r="A284" s="16" t="s">
        <v>29</v>
      </c>
      <c r="B284" s="17" t="s">
        <v>80</v>
      </c>
      <c r="C284" s="102">
        <v>-1.0498149293206182E-6</v>
      </c>
      <c r="D284" s="102">
        <v>-1.3669905797018852E-3</v>
      </c>
      <c r="E284" s="102">
        <v>0</v>
      </c>
      <c r="F284" s="102">
        <v>-1.280089266412461E-3</v>
      </c>
      <c r="G284" s="102">
        <v>-5.5368911688281994E-4</v>
      </c>
      <c r="H284" s="102">
        <v>-9.6501308542532689E-4</v>
      </c>
      <c r="I284" s="102">
        <v>-3.7969048520309869E-4</v>
      </c>
      <c r="J284" s="102">
        <v>-1.0629147471570518E-3</v>
      </c>
      <c r="K284" s="102">
        <v>-2.6136534463609581E-4</v>
      </c>
      <c r="L284" s="102">
        <v>-8.9344956460529236E-4</v>
      </c>
      <c r="M284" s="102">
        <v>-5.8058983768288427E-4</v>
      </c>
      <c r="N284" s="102">
        <v>-2.1684782528876034E-4</v>
      </c>
      <c r="O284" s="102">
        <v>-8.6428485668132765E-4</v>
      </c>
      <c r="P284" s="102">
        <v>-1.1000877264844033E-3</v>
      </c>
      <c r="Q284" s="102">
        <v>-4.8210958229723982E-4</v>
      </c>
      <c r="R284" s="102">
        <v>-1.0238097571411212E-3</v>
      </c>
      <c r="S284" s="102">
        <v>-3.6984384277664368E-4</v>
      </c>
      <c r="T284" s="102">
        <v>-2.1845519766733613E-4</v>
      </c>
      <c r="U284" s="102">
        <v>-3.1299505572062987E-4</v>
      </c>
      <c r="V284" s="102">
        <v>-5.7970286599640032E-4</v>
      </c>
      <c r="W284" s="102">
        <v>-4.9636467137151037E-4</v>
      </c>
      <c r="X284" s="102">
        <v>-1.3124485488169018E-3</v>
      </c>
      <c r="Y284" s="102">
        <v>-4.5057879445246493E-3</v>
      </c>
      <c r="Z284" s="102">
        <v>-4.020832464000118E-4</v>
      </c>
      <c r="AA284" s="102">
        <v>-1.8449119457428134E-3</v>
      </c>
      <c r="AB284" s="102">
        <v>-1.9906112253939226E-4</v>
      </c>
      <c r="AC284" s="102">
        <v>-8.4397511463812035E-4</v>
      </c>
      <c r="AD284" s="102">
        <v>-5.8483615605882161E-4</v>
      </c>
      <c r="AE284" s="102">
        <v>-2.8291609554265631E-6</v>
      </c>
      <c r="AF284" s="102">
        <v>-1.4122664051664862E-3</v>
      </c>
      <c r="AG284" s="102">
        <v>-8.3088626305673273E-4</v>
      </c>
      <c r="AH284" s="102">
        <v>1</v>
      </c>
      <c r="AI284" s="102">
        <v>-1.3668097202061201E-3</v>
      </c>
      <c r="AJ284" s="102">
        <v>-2.4598140151590583E-3</v>
      </c>
      <c r="AK284" s="102">
        <v>0</v>
      </c>
      <c r="AL284" s="102">
        <v>-1.8579927014742527E-3</v>
      </c>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row>
    <row r="285" spans="1:134" ht="24.75" customHeight="1">
      <c r="A285" s="16" t="s">
        <v>30</v>
      </c>
      <c r="B285" s="17" t="s">
        <v>81</v>
      </c>
      <c r="C285" s="102">
        <v>-1.1365698804187967E-2</v>
      </c>
      <c r="D285" s="102">
        <v>-4.6488461962824112E-3</v>
      </c>
      <c r="E285" s="102">
        <v>-1.4298997024808295E-3</v>
      </c>
      <c r="F285" s="102">
        <v>-2.2388009730217016E-2</v>
      </c>
      <c r="G285" s="102">
        <v>-1.6891461260367543E-2</v>
      </c>
      <c r="H285" s="102">
        <v>-1.7525517350437458E-2</v>
      </c>
      <c r="I285" s="102">
        <v>-1.663364570352513E-2</v>
      </c>
      <c r="J285" s="102">
        <v>-3.521239029341966E-2</v>
      </c>
      <c r="K285" s="102">
        <v>-2.0939339337125822E-3</v>
      </c>
      <c r="L285" s="102">
        <v>-2.741278947308079E-2</v>
      </c>
      <c r="M285" s="102">
        <v>-7.6352512914080488E-3</v>
      </c>
      <c r="N285" s="102">
        <v>-1.5550651202652746E-2</v>
      </c>
      <c r="O285" s="102">
        <v>-1.7674256817375882E-2</v>
      </c>
      <c r="P285" s="102">
        <v>-2.1617059240758709E-2</v>
      </c>
      <c r="Q285" s="102">
        <v>-2.6200591886095914E-2</v>
      </c>
      <c r="R285" s="102">
        <v>-2.5383537362618676E-2</v>
      </c>
      <c r="S285" s="102">
        <v>-2.7950802973648381E-2</v>
      </c>
      <c r="T285" s="102">
        <v>-1.5210972651804679E-2</v>
      </c>
      <c r="U285" s="102">
        <v>-2.534761442888846E-2</v>
      </c>
      <c r="V285" s="102">
        <v>-1.912019523243173E-2</v>
      </c>
      <c r="W285" s="102">
        <v>-4.1231987761234309E-2</v>
      </c>
      <c r="X285" s="102">
        <v>-3.745992930017631E-2</v>
      </c>
      <c r="Y285" s="102">
        <v>-3.54720126412673E-2</v>
      </c>
      <c r="Z285" s="102">
        <v>-3.1521973298828998E-2</v>
      </c>
      <c r="AA285" s="102">
        <v>-6.0218873652497583E-2</v>
      </c>
      <c r="AB285" s="102">
        <v>-1.0375449974935128E-2</v>
      </c>
      <c r="AC285" s="102">
        <v>-5.6809740655702198E-2</v>
      </c>
      <c r="AD285" s="102">
        <v>-7.753305250614774E-2</v>
      </c>
      <c r="AE285" s="102">
        <v>-2.2748868949391644E-2</v>
      </c>
      <c r="AF285" s="102">
        <v>-3.3059420627299753E-2</v>
      </c>
      <c r="AG285" s="102">
        <v>-2.4118392812592936E-2</v>
      </c>
      <c r="AH285" s="102">
        <v>-3.8262205568354857E-2</v>
      </c>
      <c r="AI285" s="102">
        <v>0.95164144926547267</v>
      </c>
      <c r="AJ285" s="102">
        <v>-1.8690007300681273E-2</v>
      </c>
      <c r="AK285" s="102">
        <v>0</v>
      </c>
      <c r="AL285" s="102">
        <v>-2.1797118797211721E-2</v>
      </c>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row>
    <row r="286" spans="1:134" ht="24.75" customHeight="1">
      <c r="A286" s="16" t="s">
        <v>31</v>
      </c>
      <c r="B286" s="17" t="s">
        <v>82</v>
      </c>
      <c r="C286" s="102">
        <v>-6.4831502031482448E-4</v>
      </c>
      <c r="D286" s="102">
        <v>-1.2454353989225745E-3</v>
      </c>
      <c r="E286" s="102">
        <v>0</v>
      </c>
      <c r="F286" s="102">
        <v>-1.9178466298365275E-4</v>
      </c>
      <c r="G286" s="102">
        <v>-8.4008119196341219E-5</v>
      </c>
      <c r="H286" s="102">
        <v>-1.4308640183373448E-4</v>
      </c>
      <c r="I286" s="102">
        <v>-1.0214966192345171E-4</v>
      </c>
      <c r="J286" s="102">
        <v>-1.1013970054823587E-4</v>
      </c>
      <c r="K286" s="102">
        <v>-1.7144036726942658E-5</v>
      </c>
      <c r="L286" s="102">
        <v>-1.0586580087110887E-4</v>
      </c>
      <c r="M286" s="102">
        <v>-8.3004823904373295E-5</v>
      </c>
      <c r="N286" s="102">
        <v>-1.4484954144259674E-4</v>
      </c>
      <c r="O286" s="102">
        <v>-1.0070346232562058E-4</v>
      </c>
      <c r="P286" s="102">
        <v>-1.0495023651007764E-4</v>
      </c>
      <c r="Q286" s="102">
        <v>-1.5275655507938153E-4</v>
      </c>
      <c r="R286" s="102">
        <v>-1.2750104978155718E-4</v>
      </c>
      <c r="S286" s="102">
        <v>-1.5057230680492001E-4</v>
      </c>
      <c r="T286" s="102">
        <v>-7.8904113886267742E-5</v>
      </c>
      <c r="U286" s="102">
        <v>-6.0327993663412444E-5</v>
      </c>
      <c r="V286" s="102">
        <v>-3.111314789508303E-4</v>
      </c>
      <c r="W286" s="102">
        <v>-3.2833536035093666E-4</v>
      </c>
      <c r="X286" s="102">
        <v>-8.9600777096124804E-5</v>
      </c>
      <c r="Y286" s="102">
        <v>-1.2816205537676055E-4</v>
      </c>
      <c r="Z286" s="102">
        <v>-6.6994909126565213E-4</v>
      </c>
      <c r="AA286" s="102">
        <v>-1.8194863846911896E-4</v>
      </c>
      <c r="AB286" s="102">
        <v>-5.0786265753527784E-4</v>
      </c>
      <c r="AC286" s="102">
        <v>-3.9849710059950555E-4</v>
      </c>
      <c r="AD286" s="102">
        <v>-2.2886303538096182E-3</v>
      </c>
      <c r="AE286" s="102">
        <v>-2.9617467434699596E-4</v>
      </c>
      <c r="AF286" s="102">
        <v>-1.0522521624837268E-3</v>
      </c>
      <c r="AG286" s="102">
        <v>-9.3166610381626453E-3</v>
      </c>
      <c r="AH286" s="102">
        <v>-2.3757384354875055E-3</v>
      </c>
      <c r="AI286" s="102">
        <v>-9.3615651087977593E-4</v>
      </c>
      <c r="AJ286" s="102">
        <v>0.99208733111371195</v>
      </c>
      <c r="AK286" s="102">
        <v>0</v>
      </c>
      <c r="AL286" s="102">
        <v>-2.3807061248612787E-3</v>
      </c>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row>
    <row r="287" spans="1:134" ht="24.75" customHeight="1">
      <c r="A287" s="16" t="s">
        <v>32</v>
      </c>
      <c r="B287" s="17" t="s">
        <v>83</v>
      </c>
      <c r="C287" s="102">
        <v>-7.9913470882610974E-4</v>
      </c>
      <c r="D287" s="102">
        <v>-1.5110232266004823E-3</v>
      </c>
      <c r="E287" s="102">
        <v>0</v>
      </c>
      <c r="F287" s="102">
        <v>-8.7794709396882243E-4</v>
      </c>
      <c r="G287" s="102">
        <v>-6.5832208243765461E-4</v>
      </c>
      <c r="H287" s="102">
        <v>-1.036883818856516E-3</v>
      </c>
      <c r="I287" s="102">
        <v>-8.6310581017301057E-4</v>
      </c>
      <c r="J287" s="102">
        <v>-4.8436435324725207E-4</v>
      </c>
      <c r="K287" s="102">
        <v>-1.8052811054249639E-5</v>
      </c>
      <c r="L287" s="102">
        <v>-1.0074730072755561E-3</v>
      </c>
      <c r="M287" s="102">
        <v>-2.6511612489291109E-4</v>
      </c>
      <c r="N287" s="102">
        <v>-5.6434667198344563E-4</v>
      </c>
      <c r="O287" s="102">
        <v>-1.1240918115139572E-3</v>
      </c>
      <c r="P287" s="102">
        <v>-1.1027806562624628E-3</v>
      </c>
      <c r="Q287" s="102">
        <v>-1.4004682525878395E-3</v>
      </c>
      <c r="R287" s="102">
        <v>-1.2784139012985297E-3</v>
      </c>
      <c r="S287" s="102">
        <v>-1.5977324835245686E-3</v>
      </c>
      <c r="T287" s="102">
        <v>-4.4550000404670355E-4</v>
      </c>
      <c r="U287" s="102">
        <v>-9.773503403777248E-4</v>
      </c>
      <c r="V287" s="102">
        <v>-6.7965644764798048E-4</v>
      </c>
      <c r="W287" s="102">
        <v>-2.8029634796978458E-4</v>
      </c>
      <c r="X287" s="102">
        <v>-1.2622607288512787E-3</v>
      </c>
      <c r="Y287" s="102">
        <v>-1.9436057250299466E-3</v>
      </c>
      <c r="Z287" s="102">
        <v>-3.8771609369234925E-3</v>
      </c>
      <c r="AA287" s="102">
        <v>-3.6235638942564864E-3</v>
      </c>
      <c r="AB287" s="102">
        <v>-2.2754308041394284E-4</v>
      </c>
      <c r="AC287" s="102">
        <v>-1.4968784126222232E-3</v>
      </c>
      <c r="AD287" s="102">
        <v>-1.5202323392019296E-3</v>
      </c>
      <c r="AE287" s="102">
        <v>-1.5819777034994595E-3</v>
      </c>
      <c r="AF287" s="102">
        <v>-4.8288744176286369E-3</v>
      </c>
      <c r="AG287" s="102">
        <v>-2.3539573821513369E-3</v>
      </c>
      <c r="AH287" s="102">
        <v>-4.0538866313153581E-3</v>
      </c>
      <c r="AI287" s="102">
        <v>-1.534673978045552E-3</v>
      </c>
      <c r="AJ287" s="102">
        <v>-2.0998903890036341E-3</v>
      </c>
      <c r="AK287" s="102">
        <v>1</v>
      </c>
      <c r="AL287" s="102">
        <v>-2.8225671298448904E-4</v>
      </c>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row>
    <row r="288" spans="1:134" ht="24.75" customHeight="1">
      <c r="A288" s="23" t="s">
        <v>33</v>
      </c>
      <c r="B288" s="24" t="s">
        <v>84</v>
      </c>
      <c r="C288" s="102">
        <v>-1.1999839147939595E-2</v>
      </c>
      <c r="D288" s="102">
        <v>-4.5017198023463278E-3</v>
      </c>
      <c r="E288" s="102">
        <v>0</v>
      </c>
      <c r="F288" s="102">
        <v>-8.6700616887494444E-3</v>
      </c>
      <c r="G288" s="102">
        <v>-3.4072792216025207E-3</v>
      </c>
      <c r="H288" s="102">
        <v>-4.2632377142427774E-3</v>
      </c>
      <c r="I288" s="102">
        <v>-5.1643267707043089E-3</v>
      </c>
      <c r="J288" s="102">
        <v>-8.5795988431474951E-4</v>
      </c>
      <c r="K288" s="102">
        <v>-1.7725746143576357E-4</v>
      </c>
      <c r="L288" s="102">
        <v>-8.2080141003391793E-3</v>
      </c>
      <c r="M288" s="102">
        <v>-3.623990663234971E-3</v>
      </c>
      <c r="N288" s="102">
        <v>-6.662790846587982E-3</v>
      </c>
      <c r="O288" s="102">
        <v>-3.3535143170219431E-3</v>
      </c>
      <c r="P288" s="102">
        <v>-4.7068255442162775E-3</v>
      </c>
      <c r="Q288" s="102">
        <v>-2.5401333763582332E-3</v>
      </c>
      <c r="R288" s="102">
        <v>-1.2623008419825111E-3</v>
      </c>
      <c r="S288" s="102">
        <v>-7.0031095098364339E-4</v>
      </c>
      <c r="T288" s="102">
        <v>-1.0793345476477947E-3</v>
      </c>
      <c r="U288" s="102">
        <v>-1.3053944421358838E-3</v>
      </c>
      <c r="V288" s="102">
        <v>-2.6510344525387452E-3</v>
      </c>
      <c r="W288" s="102">
        <v>-6.2907268720943463E-3</v>
      </c>
      <c r="X288" s="102">
        <v>-1.7653299266118608E-3</v>
      </c>
      <c r="Y288" s="102">
        <v>-6.0923118568446772E-3</v>
      </c>
      <c r="Z288" s="102">
        <v>-4.2572551671800499E-3</v>
      </c>
      <c r="AA288" s="102">
        <v>-2.8242981216814308E-3</v>
      </c>
      <c r="AB288" s="102">
        <v>-2.9592158710594206E-3</v>
      </c>
      <c r="AC288" s="102">
        <v>-4.896148121080952E-3</v>
      </c>
      <c r="AD288" s="102">
        <v>-7.5150161448971414E-3</v>
      </c>
      <c r="AE288" s="102">
        <v>-2.2159823941492318E-4</v>
      </c>
      <c r="AF288" s="102">
        <v>-1.63876052920712E-2</v>
      </c>
      <c r="AG288" s="102">
        <v>-2.5512889296614894E-3</v>
      </c>
      <c r="AH288" s="102">
        <v>-1.966842347677382E-3</v>
      </c>
      <c r="AI288" s="102">
        <v>-2.9558971933284794E-3</v>
      </c>
      <c r="AJ288" s="102">
        <v>-2.7093768798261706E-3</v>
      </c>
      <c r="AK288" s="102">
        <v>0</v>
      </c>
      <c r="AL288" s="102">
        <v>1</v>
      </c>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row>
    <row r="290" spans="1:134" ht="21" customHeight="1">
      <c r="A290" s="6"/>
      <c r="B290" s="7"/>
      <c r="C290" s="8"/>
      <c r="D290" s="105"/>
      <c r="E290" s="105"/>
      <c r="F290" s="8" t="s">
        <v>1</v>
      </c>
      <c r="G290" s="8" t="s">
        <v>2</v>
      </c>
      <c r="H290" s="8" t="s">
        <v>3</v>
      </c>
      <c r="I290" s="8" t="s">
        <v>4</v>
      </c>
      <c r="J290" s="8" t="s">
        <v>5</v>
      </c>
      <c r="K290" s="8" t="s">
        <v>6</v>
      </c>
      <c r="L290" s="8" t="s">
        <v>7</v>
      </c>
      <c r="M290" s="8" t="s">
        <v>8</v>
      </c>
      <c r="N290" s="8" t="s">
        <v>9</v>
      </c>
      <c r="O290" s="8" t="s">
        <v>10</v>
      </c>
      <c r="P290" s="8" t="s">
        <v>11</v>
      </c>
      <c r="Q290" s="8" t="s">
        <v>12</v>
      </c>
      <c r="R290" s="8" t="s">
        <v>13</v>
      </c>
      <c r="S290" s="8" t="s">
        <v>14</v>
      </c>
      <c r="T290" s="8" t="s">
        <v>15</v>
      </c>
      <c r="U290" s="8" t="s">
        <v>16</v>
      </c>
      <c r="V290" s="8" t="s">
        <v>17</v>
      </c>
      <c r="W290" s="8" t="s">
        <v>18</v>
      </c>
      <c r="X290" s="8" t="s">
        <v>19</v>
      </c>
      <c r="Y290" s="8" t="s">
        <v>20</v>
      </c>
      <c r="Z290" s="8" t="s">
        <v>21</v>
      </c>
      <c r="AA290" s="8" t="s">
        <v>22</v>
      </c>
      <c r="AB290" s="8" t="s">
        <v>23</v>
      </c>
      <c r="AC290" s="8" t="s">
        <v>24</v>
      </c>
      <c r="AD290" s="8" t="s">
        <v>25</v>
      </c>
      <c r="AE290" s="8" t="s">
        <v>26</v>
      </c>
      <c r="AF290" s="8" t="s">
        <v>27</v>
      </c>
      <c r="AG290" s="8" t="s">
        <v>28</v>
      </c>
      <c r="AH290" s="8" t="s">
        <v>29</v>
      </c>
      <c r="AI290" s="8" t="s">
        <v>30</v>
      </c>
      <c r="AJ290" s="8" t="s">
        <v>31</v>
      </c>
      <c r="AK290" s="8" t="s">
        <v>32</v>
      </c>
      <c r="AL290" s="9" t="s">
        <v>33</v>
      </c>
    </row>
    <row r="291" spans="1:134" s="15" customFormat="1" ht="44.25" customHeight="1">
      <c r="A291" s="10"/>
      <c r="B291" s="129" t="s">
        <v>195</v>
      </c>
      <c r="C291" s="12" t="s">
        <v>50</v>
      </c>
      <c r="D291" s="106" t="s">
        <v>180</v>
      </c>
      <c r="E291" s="106" t="s">
        <v>179</v>
      </c>
      <c r="F291" s="12" t="s">
        <v>52</v>
      </c>
      <c r="G291" s="12" t="s">
        <v>53</v>
      </c>
      <c r="H291" s="12" t="s">
        <v>54</v>
      </c>
      <c r="I291" s="12" t="s">
        <v>55</v>
      </c>
      <c r="J291" s="12" t="s">
        <v>56</v>
      </c>
      <c r="K291" s="12" t="s">
        <v>57</v>
      </c>
      <c r="L291" s="12" t="s">
        <v>58</v>
      </c>
      <c r="M291" s="12" t="s">
        <v>59</v>
      </c>
      <c r="N291" s="12" t="s">
        <v>60</v>
      </c>
      <c r="O291" s="12" t="s">
        <v>61</v>
      </c>
      <c r="P291" s="12" t="s">
        <v>62</v>
      </c>
      <c r="Q291" s="12" t="s">
        <v>63</v>
      </c>
      <c r="R291" s="12" t="s">
        <v>64</v>
      </c>
      <c r="S291" s="12" t="s">
        <v>65</v>
      </c>
      <c r="T291" s="12" t="s">
        <v>66</v>
      </c>
      <c r="U291" s="12" t="s">
        <v>67</v>
      </c>
      <c r="V291" s="12" t="s">
        <v>68</v>
      </c>
      <c r="W291" s="12" t="s">
        <v>69</v>
      </c>
      <c r="X291" s="12" t="s">
        <v>70</v>
      </c>
      <c r="Y291" s="12" t="s">
        <v>71</v>
      </c>
      <c r="Z291" s="12" t="s">
        <v>72</v>
      </c>
      <c r="AA291" s="12" t="s">
        <v>73</v>
      </c>
      <c r="AB291" s="12" t="s">
        <v>74</v>
      </c>
      <c r="AC291" s="12" t="s">
        <v>75</v>
      </c>
      <c r="AD291" s="12" t="s">
        <v>76</v>
      </c>
      <c r="AE291" s="12" t="s">
        <v>77</v>
      </c>
      <c r="AF291" s="12" t="s">
        <v>78</v>
      </c>
      <c r="AG291" s="12" t="s">
        <v>79</v>
      </c>
      <c r="AH291" s="12" t="s">
        <v>80</v>
      </c>
      <c r="AI291" s="12" t="s">
        <v>81</v>
      </c>
      <c r="AJ291" s="12" t="s">
        <v>82</v>
      </c>
      <c r="AK291" s="12" t="s">
        <v>83</v>
      </c>
      <c r="AL291" s="11" t="s">
        <v>84</v>
      </c>
    </row>
    <row r="292" spans="1:134" ht="24.75" customHeight="1">
      <c r="A292" s="16"/>
      <c r="B292" s="17" t="s">
        <v>89</v>
      </c>
      <c r="C292" s="102">
        <f t="array" ref="C292:AL327">MINVERSE(C253:AL288)</f>
        <v>1.0081963189292966</v>
      </c>
      <c r="D292" s="102">
        <v>3.1190510274599299E-4</v>
      </c>
      <c r="E292" s="102">
        <v>1.0667601317746604E-4</v>
      </c>
      <c r="F292" s="102">
        <v>5.7997342490480985E-6</v>
      </c>
      <c r="G292" s="102">
        <v>2.1408719532787269E-2</v>
      </c>
      <c r="H292" s="102">
        <v>1.888936905773694E-3</v>
      </c>
      <c r="I292" s="102">
        <v>3.9404021151264232E-4</v>
      </c>
      <c r="J292" s="102">
        <v>1.3584091399530365E-4</v>
      </c>
      <c r="K292" s="102">
        <v>2.1149043512988939E-6</v>
      </c>
      <c r="L292" s="102">
        <v>1.5367274173527835E-5</v>
      </c>
      <c r="M292" s="102">
        <v>4.4707589217297375E-6</v>
      </c>
      <c r="N292" s="102">
        <v>1.4233974048426002E-5</v>
      </c>
      <c r="O292" s="102">
        <v>4.9797667328814354E-6</v>
      </c>
      <c r="P292" s="102">
        <v>8.4933766392175421E-6</v>
      </c>
      <c r="Q292" s="102">
        <v>1.5916960510041646E-5</v>
      </c>
      <c r="R292" s="102">
        <v>1.5853094008586986E-5</v>
      </c>
      <c r="S292" s="102">
        <v>1.8263716974078019E-5</v>
      </c>
      <c r="T292" s="102">
        <v>1.0469070821356337E-5</v>
      </c>
      <c r="U292" s="102">
        <v>1.3357903936768503E-5</v>
      </c>
      <c r="V292" s="102">
        <v>3.7056929385155334E-4</v>
      </c>
      <c r="W292" s="102">
        <v>1.2960786583683548E-4</v>
      </c>
      <c r="X292" s="102">
        <v>8.9348328600753374E-6</v>
      </c>
      <c r="Y292" s="102">
        <v>7.4575141180636756E-6</v>
      </c>
      <c r="Z292" s="102">
        <v>2.0935473265208905E-5</v>
      </c>
      <c r="AA292" s="102">
        <v>4.8073897975352232E-6</v>
      </c>
      <c r="AB292" s="102">
        <v>4.9091762128151913E-6</v>
      </c>
      <c r="AC292" s="102">
        <v>5.4395203237308602E-6</v>
      </c>
      <c r="AD292" s="102">
        <v>1.0503337079761324E-5</v>
      </c>
      <c r="AE292" s="102">
        <v>8.1214805923316549E-6</v>
      </c>
      <c r="AF292" s="102">
        <v>1.2623465137206395E-4</v>
      </c>
      <c r="AG292" s="102">
        <v>4.6116833697652294E-4</v>
      </c>
      <c r="AH292" s="102">
        <v>2.1002711152626175E-4</v>
      </c>
      <c r="AI292" s="102">
        <v>7.4150580695824755E-6</v>
      </c>
      <c r="AJ292" s="102">
        <v>2.1780627137720607E-3</v>
      </c>
      <c r="AK292" s="102">
        <v>5.0464542585883778E-5</v>
      </c>
      <c r="AL292" s="102">
        <v>3.485101544869712E-5</v>
      </c>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row>
    <row r="293" spans="1:134" s="104" customFormat="1" ht="24.75" customHeight="1">
      <c r="A293" s="115"/>
      <c r="B293" s="116" t="s">
        <v>181</v>
      </c>
      <c r="C293" s="102">
        <v>1.6915243286432066E-5</v>
      </c>
      <c r="D293" s="102">
        <v>1.0008490918465445</v>
      </c>
      <c r="E293" s="102">
        <v>4.6820275814738995E-3</v>
      </c>
      <c r="F293" s="102">
        <v>2.2680135594263111E-7</v>
      </c>
      <c r="G293" s="102">
        <v>6.775084892020369E-4</v>
      </c>
      <c r="H293" s="102">
        <v>2.0591123227229696E-6</v>
      </c>
      <c r="I293" s="102">
        <v>5.8587711347551081E-7</v>
      </c>
      <c r="J293" s="102">
        <v>1.8171892671767661E-6</v>
      </c>
      <c r="K293" s="102">
        <v>2.3263086636700137E-8</v>
      </c>
      <c r="L293" s="102">
        <v>3.0360678342785109E-7</v>
      </c>
      <c r="M293" s="102">
        <v>1.6454875814859657E-7</v>
      </c>
      <c r="N293" s="102">
        <v>3.8707036576823351E-7</v>
      </c>
      <c r="O293" s="102">
        <v>1.6356652173834441E-7</v>
      </c>
      <c r="P293" s="102">
        <v>3.0505137797416038E-7</v>
      </c>
      <c r="Q293" s="102">
        <v>4.9416806902180355E-7</v>
      </c>
      <c r="R293" s="102">
        <v>5.028508076922156E-7</v>
      </c>
      <c r="S293" s="102">
        <v>4.9337737799694719E-7</v>
      </c>
      <c r="T293" s="102">
        <v>4.3897099212194645E-7</v>
      </c>
      <c r="U293" s="102">
        <v>3.8058594002754978E-7</v>
      </c>
      <c r="V293" s="102">
        <v>3.6853684038305668E-5</v>
      </c>
      <c r="W293" s="102">
        <v>2.9087051844151675E-7</v>
      </c>
      <c r="X293" s="102">
        <v>2.0003772885401107E-7</v>
      </c>
      <c r="Y293" s="102">
        <v>3.2878820840769938E-7</v>
      </c>
      <c r="Z293" s="102">
        <v>3.9401798755095669E-7</v>
      </c>
      <c r="AA293" s="102">
        <v>3.1059556767136493E-7</v>
      </c>
      <c r="AB293" s="102">
        <v>1.7413161657098824E-7</v>
      </c>
      <c r="AC293" s="102">
        <v>2.4538254509588425E-7</v>
      </c>
      <c r="AD293" s="102">
        <v>8.5185794588637791E-7</v>
      </c>
      <c r="AE293" s="102">
        <v>5.4163956434307956E-7</v>
      </c>
      <c r="AF293" s="102">
        <v>9.0553365945261096E-7</v>
      </c>
      <c r="AG293" s="102">
        <v>5.5151009668486045E-5</v>
      </c>
      <c r="AH293" s="102">
        <v>1.4028643837106549E-6</v>
      </c>
      <c r="AI293" s="102">
        <v>4.9027455807636883E-7</v>
      </c>
      <c r="AJ293" s="102">
        <v>2.6906480249998081E-4</v>
      </c>
      <c r="AK293" s="102">
        <v>1.3420858156015691E-6</v>
      </c>
      <c r="AL293" s="102">
        <v>1.6618703703423589E-6</v>
      </c>
      <c r="AM293" s="114"/>
      <c r="AN293" s="114"/>
      <c r="AO293" s="114"/>
      <c r="AP293" s="114"/>
      <c r="AQ293" s="114"/>
      <c r="AR293" s="114"/>
      <c r="AS293" s="114"/>
      <c r="AT293" s="114"/>
      <c r="AU293" s="114"/>
      <c r="AV293" s="114"/>
      <c r="AW293" s="114"/>
      <c r="AX293" s="114"/>
      <c r="AY293" s="114"/>
      <c r="AZ293" s="114"/>
      <c r="BA293" s="114"/>
      <c r="BB293" s="114"/>
      <c r="BC293" s="114"/>
      <c r="BD293" s="114"/>
      <c r="BE293" s="114"/>
      <c r="BF293" s="114"/>
      <c r="BG293" s="114"/>
      <c r="BH293" s="114"/>
      <c r="BI293" s="114"/>
      <c r="BJ293" s="114"/>
      <c r="BK293" s="114"/>
      <c r="BL293" s="114"/>
      <c r="BM293" s="114"/>
      <c r="BN293" s="114"/>
      <c r="BO293" s="114"/>
      <c r="BP293" s="114"/>
      <c r="BQ293" s="114"/>
      <c r="BR293" s="114"/>
      <c r="BS293" s="114"/>
      <c r="BT293" s="114"/>
      <c r="BU293" s="114"/>
      <c r="BV293" s="114"/>
      <c r="BW293" s="114"/>
      <c r="BX293" s="114"/>
      <c r="BY293" s="114"/>
      <c r="BZ293" s="114"/>
      <c r="CA293" s="114"/>
      <c r="CB293" s="114"/>
      <c r="CC293" s="114"/>
      <c r="CD293" s="114"/>
      <c r="CE293" s="114"/>
      <c r="CF293" s="114"/>
      <c r="CG293" s="114"/>
      <c r="CH293" s="114"/>
      <c r="CI293" s="114"/>
      <c r="CJ293" s="114"/>
      <c r="CK293" s="114"/>
      <c r="CL293" s="114"/>
      <c r="CM293" s="114"/>
      <c r="CN293" s="114"/>
      <c r="CO293" s="114"/>
      <c r="CP293" s="114"/>
      <c r="CQ293" s="114"/>
      <c r="CR293" s="114"/>
      <c r="CS293" s="114"/>
      <c r="CT293" s="114"/>
      <c r="CU293" s="114"/>
      <c r="CV293" s="114"/>
      <c r="CW293" s="114"/>
      <c r="CX293" s="114"/>
      <c r="CY293" s="114"/>
      <c r="CZ293" s="114"/>
      <c r="DA293" s="114"/>
      <c r="DB293" s="114"/>
      <c r="DC293" s="114"/>
      <c r="DD293" s="114"/>
      <c r="DE293" s="114"/>
      <c r="DF293" s="114"/>
      <c r="DG293" s="114"/>
      <c r="DH293" s="114"/>
      <c r="DI293" s="114"/>
      <c r="DJ293" s="114"/>
      <c r="DK293" s="114"/>
      <c r="DL293" s="114"/>
      <c r="DM293" s="114"/>
      <c r="DN293" s="114"/>
      <c r="DO293" s="114"/>
      <c r="DP293" s="114"/>
      <c r="DQ293" s="114"/>
      <c r="DR293" s="114"/>
      <c r="DS293" s="114"/>
      <c r="DT293" s="114"/>
      <c r="DU293" s="114"/>
      <c r="DV293" s="114"/>
      <c r="DW293" s="114"/>
      <c r="DX293" s="114"/>
      <c r="DY293" s="114"/>
      <c r="DZ293" s="114"/>
      <c r="EA293" s="114"/>
      <c r="EB293" s="114"/>
      <c r="EC293" s="114"/>
      <c r="ED293" s="114"/>
    </row>
    <row r="294" spans="1:134" s="104" customFormat="1" ht="24.75" customHeight="1">
      <c r="A294" s="115"/>
      <c r="B294" s="116" t="s">
        <v>182</v>
      </c>
      <c r="C294" s="102">
        <v>2.8135218029695771E-8</v>
      </c>
      <c r="D294" s="102">
        <v>2.1851586818959764E-8</v>
      </c>
      <c r="E294" s="102">
        <v>1.00000000498746</v>
      </c>
      <c r="F294" s="102">
        <v>2.693728894518363E-9</v>
      </c>
      <c r="G294" s="102">
        <v>9.5515391528950653E-7</v>
      </c>
      <c r="H294" s="102">
        <v>4.0797010646786151E-9</v>
      </c>
      <c r="I294" s="102">
        <v>1.9514402927342442E-9</v>
      </c>
      <c r="J294" s="102">
        <v>3.0500570843824859E-9</v>
      </c>
      <c r="K294" s="102">
        <v>2.7776090031195412E-10</v>
      </c>
      <c r="L294" s="102">
        <v>1.9590846198904128E-9</v>
      </c>
      <c r="M294" s="102">
        <v>1.3049158441758265E-9</v>
      </c>
      <c r="N294" s="102">
        <v>1.7168892622725524E-9</v>
      </c>
      <c r="O294" s="102">
        <v>1.4744135001345022E-9</v>
      </c>
      <c r="P294" s="102">
        <v>1.7318065413382152E-9</v>
      </c>
      <c r="Q294" s="102">
        <v>2.407505022465618E-9</v>
      </c>
      <c r="R294" s="102">
        <v>2.2342461635266007E-9</v>
      </c>
      <c r="S294" s="102">
        <v>2.3944037301177154E-9</v>
      </c>
      <c r="T294" s="102">
        <v>1.4893583205542258E-9</v>
      </c>
      <c r="U294" s="102">
        <v>1.5904725266408577E-9</v>
      </c>
      <c r="V294" s="102">
        <v>3.0590945418134322E-9</v>
      </c>
      <c r="W294" s="102">
        <v>3.0575297282354481E-9</v>
      </c>
      <c r="X294" s="102">
        <v>1.6397718694972385E-9</v>
      </c>
      <c r="Y294" s="102">
        <v>1.8110454930400728E-9</v>
      </c>
      <c r="Z294" s="102">
        <v>5.3489006136499849E-9</v>
      </c>
      <c r="AA294" s="102">
        <v>2.5293976149745586E-9</v>
      </c>
      <c r="AB294" s="102">
        <v>3.5165144634409827E-9</v>
      </c>
      <c r="AC294" s="102">
        <v>3.7510449514423997E-9</v>
      </c>
      <c r="AD294" s="102">
        <v>1.603370260080414E-8</v>
      </c>
      <c r="AE294" s="102">
        <v>2.5014976430374402E-9</v>
      </c>
      <c r="AF294" s="102">
        <v>8.1871762527720542E-9</v>
      </c>
      <c r="AG294" s="102">
        <v>6.3850736814963104E-8</v>
      </c>
      <c r="AH294" s="102">
        <v>1.6447320608943091E-8</v>
      </c>
      <c r="AI294" s="102">
        <v>6.903015735202594E-9</v>
      </c>
      <c r="AJ294" s="102">
        <v>6.2069276088463282E-6</v>
      </c>
      <c r="AK294" s="102">
        <v>1.1421757143717883E-9</v>
      </c>
      <c r="AL294" s="102">
        <v>1.8324627155588935E-8</v>
      </c>
      <c r="AM294" s="114"/>
      <c r="AN294" s="114"/>
      <c r="AO294" s="114"/>
      <c r="AP294" s="114"/>
      <c r="AQ294" s="114"/>
      <c r="AR294" s="114"/>
      <c r="AS294" s="114"/>
      <c r="AT294" s="114"/>
      <c r="AU294" s="114"/>
      <c r="AV294" s="114"/>
      <c r="AW294" s="114"/>
      <c r="AX294" s="114"/>
      <c r="AY294" s="114"/>
      <c r="AZ294" s="114"/>
      <c r="BA294" s="114"/>
      <c r="BB294" s="114"/>
      <c r="BC294" s="114"/>
      <c r="BD294" s="114"/>
      <c r="BE294" s="114"/>
      <c r="BF294" s="114"/>
      <c r="BG294" s="114"/>
      <c r="BH294" s="114"/>
      <c r="BI294" s="114"/>
      <c r="BJ294" s="114"/>
      <c r="BK294" s="114"/>
      <c r="BL294" s="114"/>
      <c r="BM294" s="114"/>
      <c r="BN294" s="114"/>
      <c r="BO294" s="114"/>
      <c r="BP294" s="114"/>
      <c r="BQ294" s="114"/>
      <c r="BR294" s="114"/>
      <c r="BS294" s="114"/>
      <c r="BT294" s="114"/>
      <c r="BU294" s="114"/>
      <c r="BV294" s="114"/>
      <c r="BW294" s="114"/>
      <c r="BX294" s="114"/>
      <c r="BY294" s="114"/>
      <c r="BZ294" s="114"/>
      <c r="CA294" s="114"/>
      <c r="CB294" s="114"/>
      <c r="CC294" s="114"/>
      <c r="CD294" s="114"/>
      <c r="CE294" s="114"/>
      <c r="CF294" s="114"/>
      <c r="CG294" s="114"/>
      <c r="CH294" s="114"/>
      <c r="CI294" s="114"/>
      <c r="CJ294" s="114"/>
      <c r="CK294" s="114"/>
      <c r="CL294" s="114"/>
      <c r="CM294" s="114"/>
      <c r="CN294" s="114"/>
      <c r="CO294" s="114"/>
      <c r="CP294" s="114"/>
      <c r="CQ294" s="114"/>
      <c r="CR294" s="114"/>
      <c r="CS294" s="114"/>
      <c r="CT294" s="114"/>
      <c r="CU294" s="114"/>
      <c r="CV294" s="114"/>
      <c r="CW294" s="114"/>
      <c r="CX294" s="114"/>
      <c r="CY294" s="114"/>
      <c r="CZ294" s="114"/>
      <c r="DA294" s="114"/>
      <c r="DB294" s="114"/>
      <c r="DC294" s="114"/>
      <c r="DD294" s="114"/>
      <c r="DE294" s="114"/>
      <c r="DF294" s="114"/>
      <c r="DG294" s="114"/>
      <c r="DH294" s="114"/>
      <c r="DI294" s="114"/>
      <c r="DJ294" s="114"/>
      <c r="DK294" s="114"/>
      <c r="DL294" s="114"/>
      <c r="DM294" s="114"/>
      <c r="DN294" s="114"/>
      <c r="DO294" s="114"/>
      <c r="DP294" s="114"/>
      <c r="DQ294" s="114"/>
      <c r="DR294" s="114"/>
      <c r="DS294" s="114"/>
      <c r="DT294" s="114"/>
      <c r="DU294" s="114"/>
      <c r="DV294" s="114"/>
      <c r="DW294" s="114"/>
      <c r="DX294" s="114"/>
      <c r="DY294" s="114"/>
      <c r="DZ294" s="114"/>
      <c r="EA294" s="114"/>
      <c r="EB294" s="114"/>
      <c r="EC294" s="114"/>
      <c r="ED294" s="114"/>
    </row>
    <row r="295" spans="1:134" ht="24.75" customHeight="1">
      <c r="A295" s="16" t="s">
        <v>1</v>
      </c>
      <c r="B295" s="17" t="s">
        <v>52</v>
      </c>
      <c r="C295" s="102">
        <v>2.4571104601611863E-5</v>
      </c>
      <c r="D295" s="102">
        <v>1.5176231003453432E-4</v>
      </c>
      <c r="E295" s="102">
        <v>1.089078388418504E-4</v>
      </c>
      <c r="F295" s="102">
        <v>1.0000590474300648</v>
      </c>
      <c r="G295" s="102">
        <v>2.1006850725476954E-5</v>
      </c>
      <c r="H295" s="102">
        <v>2.4422079236318869E-5</v>
      </c>
      <c r="I295" s="102">
        <v>2.6940854630987151E-5</v>
      </c>
      <c r="J295" s="102">
        <v>1.5815436163234397E-4</v>
      </c>
      <c r="K295" s="102">
        <v>1.9851066491943202E-3</v>
      </c>
      <c r="L295" s="102">
        <v>2.6413703011323976E-4</v>
      </c>
      <c r="M295" s="102">
        <v>2.2627553709642158E-4</v>
      </c>
      <c r="N295" s="102">
        <v>2.6335376420608814E-4</v>
      </c>
      <c r="O295" s="102">
        <v>4.3789891737438384E-5</v>
      </c>
      <c r="P295" s="102">
        <v>2.3891598414905995E-5</v>
      </c>
      <c r="Q295" s="102">
        <v>2.0459791056933783E-5</v>
      </c>
      <c r="R295" s="102">
        <v>1.4835641075592486E-5</v>
      </c>
      <c r="S295" s="102">
        <v>3.2889978101483355E-5</v>
      </c>
      <c r="T295" s="102">
        <v>2.3936255327307849E-5</v>
      </c>
      <c r="U295" s="102">
        <v>1.8326954447178207E-5</v>
      </c>
      <c r="V295" s="102">
        <v>2.7863172796913582E-5</v>
      </c>
      <c r="W295" s="102">
        <v>4.6433390717054401E-5</v>
      </c>
      <c r="X295" s="102">
        <v>9.8484707912141348E-4</v>
      </c>
      <c r="Y295" s="102">
        <v>5.3470286859743128E-5</v>
      </c>
      <c r="Z295" s="102">
        <v>2.53500321969281E-5</v>
      </c>
      <c r="AA295" s="102">
        <v>6.8275460568757173E-6</v>
      </c>
      <c r="AB295" s="102">
        <v>4.3144295850195857E-6</v>
      </c>
      <c r="AC295" s="102">
        <v>1.2336663151818106E-4</v>
      </c>
      <c r="AD295" s="102">
        <v>1.100095141714473E-5</v>
      </c>
      <c r="AE295" s="102">
        <v>1.8787064245004863E-5</v>
      </c>
      <c r="AF295" s="102">
        <v>3.5463860681066113E-5</v>
      </c>
      <c r="AG295" s="102">
        <v>2.3894522650893869E-5</v>
      </c>
      <c r="AH295" s="102">
        <v>1.344219257231242E-5</v>
      </c>
      <c r="AI295" s="102">
        <v>1.0075391866599297E-5</v>
      </c>
      <c r="AJ295" s="102">
        <v>3.0996057115927391E-5</v>
      </c>
      <c r="AK295" s="102">
        <v>1.2298007364921959E-5</v>
      </c>
      <c r="AL295" s="102">
        <v>5.0408950008377767E-5</v>
      </c>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row>
    <row r="296" spans="1:134" ht="24.75" customHeight="1">
      <c r="A296" s="16" t="s">
        <v>2</v>
      </c>
      <c r="B296" s="17" t="s">
        <v>53</v>
      </c>
      <c r="C296" s="102">
        <v>2.5591415127731262E-2</v>
      </c>
      <c r="D296" s="102">
        <v>1.4825550685125848E-2</v>
      </c>
      <c r="E296" s="102">
        <v>5.0991315605675982E-3</v>
      </c>
      <c r="F296" s="102">
        <v>2.9363410425214597E-5</v>
      </c>
      <c r="G296" s="102">
        <v>1.0453394600995176</v>
      </c>
      <c r="H296" s="102">
        <v>2.5278461612896386E-3</v>
      </c>
      <c r="I296" s="102">
        <v>4.0820381539714189E-4</v>
      </c>
      <c r="J296" s="102">
        <v>1.156386178645019E-3</v>
      </c>
      <c r="K296" s="102">
        <v>5.234979581899312E-6</v>
      </c>
      <c r="L296" s="102">
        <v>8.6915906702128299E-5</v>
      </c>
      <c r="M296" s="102">
        <v>2.0572590637149682E-5</v>
      </c>
      <c r="N296" s="102">
        <v>3.4325130559663586E-5</v>
      </c>
      <c r="O296" s="102">
        <v>2.2635350587369963E-5</v>
      </c>
      <c r="P296" s="102">
        <v>3.4080846691067375E-5</v>
      </c>
      <c r="Q296" s="102">
        <v>5.652774077047773E-5</v>
      </c>
      <c r="R296" s="102">
        <v>5.356072661363567E-5</v>
      </c>
      <c r="S296" s="102">
        <v>6.4442185502002259E-5</v>
      </c>
      <c r="T296" s="102">
        <v>3.4097007084935085E-5</v>
      </c>
      <c r="U296" s="102">
        <v>4.4260762604175426E-5</v>
      </c>
      <c r="V296" s="102">
        <v>1.142536657756104E-4</v>
      </c>
      <c r="W296" s="102">
        <v>3.8289693080465299E-5</v>
      </c>
      <c r="X296" s="102">
        <v>2.2779122448173129E-5</v>
      </c>
      <c r="Y296" s="102">
        <v>2.5861661274928131E-5</v>
      </c>
      <c r="Z296" s="102">
        <v>9.1539966954566756E-5</v>
      </c>
      <c r="AA296" s="102">
        <v>2.1263565445608108E-5</v>
      </c>
      <c r="AB296" s="102">
        <v>2.3659930828815815E-5</v>
      </c>
      <c r="AC296" s="102">
        <v>3.1943478372232982E-5</v>
      </c>
      <c r="AD296" s="102">
        <v>1.0608847450859007E-4</v>
      </c>
      <c r="AE296" s="102">
        <v>6.7692796024929473E-5</v>
      </c>
      <c r="AF296" s="102">
        <v>4.7543416300488124E-4</v>
      </c>
      <c r="AG296" s="102">
        <v>4.9728406464525105E-3</v>
      </c>
      <c r="AH296" s="102">
        <v>5.6047187913156843E-4</v>
      </c>
      <c r="AI296" s="102">
        <v>5.0703762390918841E-5</v>
      </c>
      <c r="AJ296" s="102">
        <v>3.5050555498891849E-2</v>
      </c>
      <c r="AK296" s="102">
        <v>6.0287704082289827E-5</v>
      </c>
      <c r="AL296" s="102">
        <v>9.7436600799600886E-4</v>
      </c>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row>
    <row r="297" spans="1:134" ht="24.75" customHeight="1">
      <c r="A297" s="16" t="s">
        <v>3</v>
      </c>
      <c r="B297" s="17" t="s">
        <v>54</v>
      </c>
      <c r="C297" s="102">
        <v>6.6061497056012415E-5</v>
      </c>
      <c r="D297" s="102">
        <v>4.008297903201733E-4</v>
      </c>
      <c r="E297" s="102">
        <v>5.9658646187802708E-6</v>
      </c>
      <c r="F297" s="102">
        <v>8.5234813883138731E-5</v>
      </c>
      <c r="G297" s="102">
        <v>3.4594025174590116E-5</v>
      </c>
      <c r="H297" s="102">
        <v>1.0048422685808684</v>
      </c>
      <c r="I297" s="102">
        <v>1.1154512496599484E-4</v>
      </c>
      <c r="J297" s="102">
        <v>2.1159725187275158E-5</v>
      </c>
      <c r="K297" s="102">
        <v>3.4088529670189247E-6</v>
      </c>
      <c r="L297" s="102">
        <v>7.7582258387523485E-5</v>
      </c>
      <c r="M297" s="102">
        <v>1.6514945758756078E-5</v>
      </c>
      <c r="N297" s="102">
        <v>7.0724964171641814E-5</v>
      </c>
      <c r="O297" s="102">
        <v>3.2545832126659456E-5</v>
      </c>
      <c r="P297" s="102">
        <v>3.1493168737562956E-5</v>
      </c>
      <c r="Q297" s="102">
        <v>5.936014924315752E-5</v>
      </c>
      <c r="R297" s="102">
        <v>5.1753441160007726E-5</v>
      </c>
      <c r="S297" s="102">
        <v>9.7640066168044466E-5</v>
      </c>
      <c r="T297" s="102">
        <v>4.5045243452362511E-5</v>
      </c>
      <c r="U297" s="102">
        <v>3.9115940814608884E-5</v>
      </c>
      <c r="V297" s="102">
        <v>8.0563937804900069E-5</v>
      </c>
      <c r="W297" s="102">
        <v>6.6498757823054363E-5</v>
      </c>
      <c r="X297" s="102">
        <v>1.4310125294971156E-5</v>
      </c>
      <c r="Y297" s="102">
        <v>3.695333329581322E-5</v>
      </c>
      <c r="Z297" s="102">
        <v>7.8186153135908454E-5</v>
      </c>
      <c r="AA297" s="102">
        <v>3.8342339946540684E-5</v>
      </c>
      <c r="AB297" s="102">
        <v>5.0647393465314651E-6</v>
      </c>
      <c r="AC297" s="102">
        <v>4.5913213094766895E-5</v>
      </c>
      <c r="AD297" s="102">
        <v>3.8031689769562244E-5</v>
      </c>
      <c r="AE297" s="102">
        <v>4.3125179365834981E-5</v>
      </c>
      <c r="AF297" s="102">
        <v>1.9039906787411877E-5</v>
      </c>
      <c r="AG297" s="102">
        <v>6.8121590388220578E-5</v>
      </c>
      <c r="AH297" s="102">
        <v>3.0728856255542061E-4</v>
      </c>
      <c r="AI297" s="102">
        <v>4.761827828283655E-5</v>
      </c>
      <c r="AJ297" s="102">
        <v>6.8095859576774984E-5</v>
      </c>
      <c r="AK297" s="102">
        <v>3.7171680149284168E-4</v>
      </c>
      <c r="AL297" s="102">
        <v>1.7487249722874406E-4</v>
      </c>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row>
    <row r="298" spans="1:134" ht="24.75" customHeight="1">
      <c r="A298" s="16" t="s">
        <v>4</v>
      </c>
      <c r="B298" s="17" t="s">
        <v>55</v>
      </c>
      <c r="C298" s="102">
        <v>4.8929855611094808E-3</v>
      </c>
      <c r="D298" s="102">
        <v>8.723526060045758E-4</v>
      </c>
      <c r="E298" s="102">
        <v>2.2337193746690373E-4</v>
      </c>
      <c r="F298" s="102">
        <v>1.1556055922495782E-3</v>
      </c>
      <c r="G298" s="102">
        <v>3.9238519335675391E-3</v>
      </c>
      <c r="H298" s="102">
        <v>2.0479382981502107E-3</v>
      </c>
      <c r="I298" s="102">
        <v>1.0587305917838536</v>
      </c>
      <c r="J298" s="102">
        <v>5.5213223152893809E-3</v>
      </c>
      <c r="K298" s="102">
        <v>8.7603903393879636E-5</v>
      </c>
      <c r="L298" s="102">
        <v>4.5346753277603182E-3</v>
      </c>
      <c r="M298" s="102">
        <v>4.7774663533892446E-4</v>
      </c>
      <c r="N298" s="102">
        <v>1.7972538167077533E-3</v>
      </c>
      <c r="O298" s="102">
        <v>1.4692705758272608E-3</v>
      </c>
      <c r="P298" s="102">
        <v>8.229679116239961E-4</v>
      </c>
      <c r="Q298" s="102">
        <v>2.039803714705384E-3</v>
      </c>
      <c r="R298" s="102">
        <v>1.7798695290935221E-3</v>
      </c>
      <c r="S298" s="102">
        <v>2.1436478450841891E-3</v>
      </c>
      <c r="T298" s="102">
        <v>7.6711529628464197E-4</v>
      </c>
      <c r="U298" s="102">
        <v>1.8945598973729571E-3</v>
      </c>
      <c r="V298" s="102">
        <v>7.5497461242734435E-3</v>
      </c>
      <c r="W298" s="102">
        <v>1.2189956189397886E-2</v>
      </c>
      <c r="X298" s="102">
        <v>1.1806168669608135E-3</v>
      </c>
      <c r="Y298" s="102">
        <v>1.322364622067206E-3</v>
      </c>
      <c r="Z298" s="102">
        <v>2.3153655547123678E-3</v>
      </c>
      <c r="AA298" s="102">
        <v>1.6772326880790376E-3</v>
      </c>
      <c r="AB298" s="102">
        <v>5.309777662330518E-4</v>
      </c>
      <c r="AC298" s="102">
        <v>2.2812430899753749E-3</v>
      </c>
      <c r="AD298" s="102">
        <v>2.0598129510038927E-3</v>
      </c>
      <c r="AE298" s="102">
        <v>7.6311640663149106E-4</v>
      </c>
      <c r="AF298" s="102">
        <v>2.1742570495232381E-3</v>
      </c>
      <c r="AG298" s="102">
        <v>1.8213432759651693E-3</v>
      </c>
      <c r="AH298" s="102">
        <v>4.1485825102271761E-3</v>
      </c>
      <c r="AI298" s="102">
        <v>1.1257858770834519E-3</v>
      </c>
      <c r="AJ298" s="102">
        <v>1.8596976424087026E-3</v>
      </c>
      <c r="AK298" s="102">
        <v>9.1151138580094271E-2</v>
      </c>
      <c r="AL298" s="102">
        <v>3.9878894508629421E-3</v>
      </c>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row>
    <row r="299" spans="1:134" ht="24.75" customHeight="1">
      <c r="A299" s="16" t="s">
        <v>5</v>
      </c>
      <c r="B299" s="17" t="s">
        <v>56</v>
      </c>
      <c r="C299" s="102">
        <v>1.8889072947385791E-2</v>
      </c>
      <c r="D299" s="102">
        <v>1.2115496283171183E-3</v>
      </c>
      <c r="E299" s="102">
        <v>1.4039432279252447E-2</v>
      </c>
      <c r="F299" s="102">
        <v>1.4539489588162192E-3</v>
      </c>
      <c r="G299" s="102">
        <v>3.47882338885557E-3</v>
      </c>
      <c r="H299" s="102">
        <v>2.2128239855555981E-2</v>
      </c>
      <c r="I299" s="102">
        <v>8.4249560349139562E-3</v>
      </c>
      <c r="J299" s="102">
        <v>1.0925523726479169</v>
      </c>
      <c r="K299" s="102">
        <v>4.7527609316476579E-4</v>
      </c>
      <c r="L299" s="102">
        <v>1.0340523155541801E-2</v>
      </c>
      <c r="M299" s="102">
        <v>1.6695141918416829E-3</v>
      </c>
      <c r="N299" s="102">
        <v>7.8641679005186371E-3</v>
      </c>
      <c r="O299" s="102">
        <v>3.2366600730760918E-3</v>
      </c>
      <c r="P299" s="102">
        <v>2.3661733740312813E-3</v>
      </c>
      <c r="Q299" s="102">
        <v>4.1248620119567281E-3</v>
      </c>
      <c r="R299" s="102">
        <v>3.0365347177981452E-3</v>
      </c>
      <c r="S299" s="102">
        <v>6.1095645365855872E-3</v>
      </c>
      <c r="T299" s="102">
        <v>4.3279084404614174E-3</v>
      </c>
      <c r="U299" s="102">
        <v>2.1057624790376366E-3</v>
      </c>
      <c r="V299" s="102">
        <v>3.694966013587378E-2</v>
      </c>
      <c r="W299" s="102">
        <v>2.0964935210827187E-3</v>
      </c>
      <c r="X299" s="102">
        <v>8.9411660126357845E-4</v>
      </c>
      <c r="Y299" s="102">
        <v>4.6964792691782248E-3</v>
      </c>
      <c r="Z299" s="102">
        <v>3.2441004353036656E-4</v>
      </c>
      <c r="AA299" s="102">
        <v>3.9958521191003205E-4</v>
      </c>
      <c r="AB299" s="102">
        <v>1.1818825138934553E-4</v>
      </c>
      <c r="AC299" s="102">
        <v>4.8851013679224696E-4</v>
      </c>
      <c r="AD299" s="102">
        <v>6.3644839443035336E-4</v>
      </c>
      <c r="AE299" s="102">
        <v>5.2877871238531885E-4</v>
      </c>
      <c r="AF299" s="102">
        <v>3.1717090283774146E-3</v>
      </c>
      <c r="AG299" s="102">
        <v>4.098125013673052E-2</v>
      </c>
      <c r="AH299" s="102">
        <v>1.2053316162187939E-3</v>
      </c>
      <c r="AI299" s="102">
        <v>1.579290095755425E-3</v>
      </c>
      <c r="AJ299" s="102">
        <v>2.6513588220954242E-3</v>
      </c>
      <c r="AK299" s="102">
        <v>8.6872733726168321E-3</v>
      </c>
      <c r="AL299" s="102">
        <v>5.2975297219841431E-3</v>
      </c>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row>
    <row r="300" spans="1:134" ht="24.75" customHeight="1">
      <c r="A300" s="16" t="s">
        <v>6</v>
      </c>
      <c r="B300" s="17" t="s">
        <v>57</v>
      </c>
      <c r="C300" s="102">
        <v>8.9222502510753702E-3</v>
      </c>
      <c r="D300" s="102">
        <v>7.6692374536332292E-2</v>
      </c>
      <c r="E300" s="102">
        <v>5.5432437433007554E-2</v>
      </c>
      <c r="F300" s="102">
        <v>2.1464343638829791E-2</v>
      </c>
      <c r="G300" s="102">
        <v>5.1669087267799275E-3</v>
      </c>
      <c r="H300" s="102">
        <v>6.1499118159987895E-3</v>
      </c>
      <c r="I300" s="102">
        <v>5.1323308130059421E-3</v>
      </c>
      <c r="J300" s="102">
        <v>6.5492781188176905E-2</v>
      </c>
      <c r="K300" s="102">
        <v>1.0219618870147615</v>
      </c>
      <c r="L300" s="102">
        <v>1.5456180650579904E-2</v>
      </c>
      <c r="M300" s="102">
        <v>2.2521532114429619E-2</v>
      </c>
      <c r="N300" s="102">
        <v>5.1703698439609482E-3</v>
      </c>
      <c r="O300" s="102">
        <v>6.1263384754832251E-3</v>
      </c>
      <c r="P300" s="102">
        <v>3.6901501883020741E-3</v>
      </c>
      <c r="Q300" s="102">
        <v>3.2325945745309511E-3</v>
      </c>
      <c r="R300" s="102">
        <v>2.6354504216605304E-3</v>
      </c>
      <c r="S300" s="102">
        <v>4.5866383478149822E-3</v>
      </c>
      <c r="T300" s="102">
        <v>4.0997782295692786E-3</v>
      </c>
      <c r="U300" s="102">
        <v>2.7345117553168687E-3</v>
      </c>
      <c r="V300" s="102">
        <v>6.2960328379182062E-3</v>
      </c>
      <c r="W300" s="102">
        <v>7.9505943899004939E-3</v>
      </c>
      <c r="X300" s="102">
        <v>5.3337016302901004E-2</v>
      </c>
      <c r="Y300" s="102">
        <v>1.1280166934725023E-2</v>
      </c>
      <c r="Z300" s="102">
        <v>4.4733066361418708E-3</v>
      </c>
      <c r="AA300" s="102">
        <v>1.6358272157618505E-3</v>
      </c>
      <c r="AB300" s="102">
        <v>7.8839432612255039E-4</v>
      </c>
      <c r="AC300" s="102">
        <v>5.5819463990525932E-2</v>
      </c>
      <c r="AD300" s="102">
        <v>2.2064339002155035E-3</v>
      </c>
      <c r="AE300" s="102">
        <v>5.5608190518375272E-3</v>
      </c>
      <c r="AF300" s="102">
        <v>7.9730753230727435E-3</v>
      </c>
      <c r="AG300" s="102">
        <v>6.3274830473051408E-3</v>
      </c>
      <c r="AH300" s="102">
        <v>4.6589524991854986E-3</v>
      </c>
      <c r="AI300" s="102">
        <v>2.344271961260309E-3</v>
      </c>
      <c r="AJ300" s="102">
        <v>6.4687313418406263E-3</v>
      </c>
      <c r="AK300" s="102">
        <v>3.5472444471405609E-3</v>
      </c>
      <c r="AL300" s="102">
        <v>1.5364541594147879E-2</v>
      </c>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row>
    <row r="301" spans="1:134" ht="24.75" customHeight="1">
      <c r="A301" s="16" t="s">
        <v>7</v>
      </c>
      <c r="B301" s="17" t="s">
        <v>58</v>
      </c>
      <c r="C301" s="102">
        <v>5.746691677539831E-4</v>
      </c>
      <c r="D301" s="102">
        <v>2.0324802491457133E-4</v>
      </c>
      <c r="E301" s="102">
        <v>5.9317394990850081E-5</v>
      </c>
      <c r="F301" s="102">
        <v>2.4218002600508767E-4</v>
      </c>
      <c r="G301" s="102">
        <v>1.5736275756931962E-3</v>
      </c>
      <c r="H301" s="102">
        <v>3.9577963904621299E-4</v>
      </c>
      <c r="I301" s="102">
        <v>3.4532602802041143E-3</v>
      </c>
      <c r="J301" s="102">
        <v>2.4301264960373643E-3</v>
      </c>
      <c r="K301" s="102">
        <v>7.6126165697924548E-5</v>
      </c>
      <c r="L301" s="102">
        <v>1.0329488719716826</v>
      </c>
      <c r="M301" s="102">
        <v>2.0750491447661364E-3</v>
      </c>
      <c r="N301" s="102">
        <v>6.1478886009287406E-3</v>
      </c>
      <c r="O301" s="102">
        <v>1.6167474270616605E-3</v>
      </c>
      <c r="P301" s="102">
        <v>2.1060570007990971E-3</v>
      </c>
      <c r="Q301" s="102">
        <v>2.5144499840153512E-3</v>
      </c>
      <c r="R301" s="102">
        <v>1.2045188089016222E-3</v>
      </c>
      <c r="S301" s="102">
        <v>6.9507908071539636E-3</v>
      </c>
      <c r="T301" s="102">
        <v>3.6221187884412464E-3</v>
      </c>
      <c r="U301" s="102">
        <v>7.6355634216184239E-3</v>
      </c>
      <c r="V301" s="102">
        <v>1.4207204962951305E-3</v>
      </c>
      <c r="W301" s="102">
        <v>1.7852382076518829E-2</v>
      </c>
      <c r="X301" s="102">
        <v>6.4576125257731856E-4</v>
      </c>
      <c r="Y301" s="102">
        <v>1.1019127249632117E-3</v>
      </c>
      <c r="Z301" s="102">
        <v>3.0045709982698594E-4</v>
      </c>
      <c r="AA301" s="102">
        <v>1.3901846898325203E-4</v>
      </c>
      <c r="AB301" s="102">
        <v>4.6611122218594711E-4</v>
      </c>
      <c r="AC301" s="102">
        <v>2.8397899581621692E-4</v>
      </c>
      <c r="AD301" s="102">
        <v>1.7815294844647302E-4</v>
      </c>
      <c r="AE301" s="102">
        <v>2.642711617999827E-4</v>
      </c>
      <c r="AF301" s="102">
        <v>9.1371888507255571E-4</v>
      </c>
      <c r="AG301" s="102">
        <v>6.3460432784589375E-4</v>
      </c>
      <c r="AH301" s="102">
        <v>3.2300692151999814E-4</v>
      </c>
      <c r="AI301" s="102">
        <v>6.2399840875796038E-4</v>
      </c>
      <c r="AJ301" s="102">
        <v>8.5961525557078393E-4</v>
      </c>
      <c r="AK301" s="102">
        <v>1.8476382209132993E-3</v>
      </c>
      <c r="AL301" s="102">
        <v>3.0150350540019619E-3</v>
      </c>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row>
    <row r="302" spans="1:134" ht="24.75" customHeight="1">
      <c r="A302" s="16" t="s">
        <v>8</v>
      </c>
      <c r="B302" s="17" t="s">
        <v>59</v>
      </c>
      <c r="C302" s="102">
        <v>3.4720461292333941E-4</v>
      </c>
      <c r="D302" s="102">
        <v>1.1731996008134211E-3</v>
      </c>
      <c r="E302" s="102">
        <v>4.6856351107911699E-5</v>
      </c>
      <c r="F302" s="102">
        <v>1.9625048877176827E-3</v>
      </c>
      <c r="G302" s="102">
        <v>7.4377813767633795E-4</v>
      </c>
      <c r="H302" s="102">
        <v>2.9760502908204249E-4</v>
      </c>
      <c r="I302" s="102">
        <v>1.5759483244713702E-2</v>
      </c>
      <c r="J302" s="102">
        <v>5.8085848268768958E-4</v>
      </c>
      <c r="K302" s="102">
        <v>4.9549772384859951E-5</v>
      </c>
      <c r="L302" s="102">
        <v>2.9501116953527377E-3</v>
      </c>
      <c r="M302" s="102">
        <v>1.2998471625602579</v>
      </c>
      <c r="N302" s="102">
        <v>1.181595213551531E-3</v>
      </c>
      <c r="O302" s="102">
        <v>0.12633539943638261</v>
      </c>
      <c r="P302" s="102">
        <v>4.9502994988641087E-2</v>
      </c>
      <c r="Q302" s="102">
        <v>1.9123210355404891E-2</v>
      </c>
      <c r="R302" s="102">
        <v>4.3317394972895345E-3</v>
      </c>
      <c r="S302" s="102">
        <v>3.1721748973207809E-3</v>
      </c>
      <c r="T302" s="102">
        <v>3.3968485657372115E-2</v>
      </c>
      <c r="U302" s="102">
        <v>9.6022617776361993E-3</v>
      </c>
      <c r="V302" s="102">
        <v>3.9926357960598131E-3</v>
      </c>
      <c r="W302" s="102">
        <v>1.677938671214935E-2</v>
      </c>
      <c r="X302" s="102">
        <v>6.5528556724380837E-4</v>
      </c>
      <c r="Y302" s="102">
        <v>5.9110044980469393E-4</v>
      </c>
      <c r="Z302" s="102">
        <v>3.1398468767441487E-4</v>
      </c>
      <c r="AA302" s="102">
        <v>2.1439890984406785E-4</v>
      </c>
      <c r="AB302" s="102">
        <v>4.5721959105353644E-4</v>
      </c>
      <c r="AC302" s="102">
        <v>8.4636163160586224E-4</v>
      </c>
      <c r="AD302" s="102">
        <v>2.8250470260758885E-4</v>
      </c>
      <c r="AE302" s="102">
        <v>4.7735191744858552E-4</v>
      </c>
      <c r="AF302" s="102">
        <v>3.6611881831813474E-4</v>
      </c>
      <c r="AG302" s="102">
        <v>2.1142125116376602E-4</v>
      </c>
      <c r="AH302" s="102">
        <v>2.7807571408037233E-4</v>
      </c>
      <c r="AI302" s="102">
        <v>1.1797665371429552E-3</v>
      </c>
      <c r="AJ302" s="102">
        <v>3.0984119152268491E-4</v>
      </c>
      <c r="AK302" s="102">
        <v>1.9981467503240192E-3</v>
      </c>
      <c r="AL302" s="102">
        <v>6.8367867895369498E-3</v>
      </c>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row>
    <row r="303" spans="1:134" ht="24.75" customHeight="1">
      <c r="A303" s="16" t="s">
        <v>9</v>
      </c>
      <c r="B303" s="17" t="s">
        <v>60</v>
      </c>
      <c r="C303" s="102">
        <v>2.8391536336621369E-5</v>
      </c>
      <c r="D303" s="102">
        <v>5.8983563422927177E-5</v>
      </c>
      <c r="E303" s="102">
        <v>8.1618142657439566E-6</v>
      </c>
      <c r="F303" s="102">
        <v>3.6069900465347919E-5</v>
      </c>
      <c r="G303" s="102">
        <v>1.4089999740373967E-4</v>
      </c>
      <c r="H303" s="102">
        <v>2.9918555871570671E-5</v>
      </c>
      <c r="I303" s="102">
        <v>4.2249289640832914E-4</v>
      </c>
      <c r="J303" s="102">
        <v>4.3802773864112224E-4</v>
      </c>
      <c r="K303" s="102">
        <v>2.8550923854254865E-6</v>
      </c>
      <c r="L303" s="102">
        <v>2.9411184888188476E-4</v>
      </c>
      <c r="M303" s="102">
        <v>6.6911239387011168E-4</v>
      </c>
      <c r="N303" s="102">
        <v>1.0299215350668858</v>
      </c>
      <c r="O303" s="102">
        <v>3.3527528787484213E-3</v>
      </c>
      <c r="P303" s="102">
        <v>1.6000774800739705E-3</v>
      </c>
      <c r="Q303" s="102">
        <v>4.2850592467142175E-3</v>
      </c>
      <c r="R303" s="102">
        <v>1.8371370101975739E-3</v>
      </c>
      <c r="S303" s="102">
        <v>2.1107854387123611E-3</v>
      </c>
      <c r="T303" s="102">
        <v>1.5336559615003326E-3</v>
      </c>
      <c r="U303" s="102">
        <v>2.0380735640180936E-3</v>
      </c>
      <c r="V303" s="102">
        <v>1.2337136864410787E-3</v>
      </c>
      <c r="W303" s="102">
        <v>6.5715318749048901E-4</v>
      </c>
      <c r="X303" s="102">
        <v>4.3368371776168725E-5</v>
      </c>
      <c r="Y303" s="102">
        <v>4.0012472781712647E-5</v>
      </c>
      <c r="Z303" s="102">
        <v>1.9415391629262663E-5</v>
      </c>
      <c r="AA303" s="102">
        <v>1.8228078582903079E-5</v>
      </c>
      <c r="AB303" s="102">
        <v>1.9944603573918155E-5</v>
      </c>
      <c r="AC303" s="102">
        <v>3.2846930669081911E-5</v>
      </c>
      <c r="AD303" s="102">
        <v>2.2208907872095601E-5</v>
      </c>
      <c r="AE303" s="102">
        <v>3.3141754070828627E-5</v>
      </c>
      <c r="AF303" s="102">
        <v>3.7811061620080452E-5</v>
      </c>
      <c r="AG303" s="102">
        <v>1.1923556783862964E-4</v>
      </c>
      <c r="AH303" s="102">
        <v>3.5744580129593766E-5</v>
      </c>
      <c r="AI303" s="102">
        <v>9.2782166691562389E-5</v>
      </c>
      <c r="AJ303" s="102">
        <v>4.5129947640876991E-5</v>
      </c>
      <c r="AK303" s="102">
        <v>1.695310480263341E-4</v>
      </c>
      <c r="AL303" s="102">
        <v>6.1427387871603454E-4</v>
      </c>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row>
    <row r="304" spans="1:134" ht="24.75" customHeight="1">
      <c r="A304" s="16" t="s">
        <v>10</v>
      </c>
      <c r="B304" s="17" t="s">
        <v>61</v>
      </c>
      <c r="C304" s="102">
        <v>4.7731497536084982E-4</v>
      </c>
      <c r="D304" s="102">
        <v>7.4869713849450481E-4</v>
      </c>
      <c r="E304" s="102">
        <v>1.0500155886088444E-4</v>
      </c>
      <c r="F304" s="102">
        <v>3.3752395753618362E-3</v>
      </c>
      <c r="G304" s="102">
        <v>4.5408351519147022E-3</v>
      </c>
      <c r="H304" s="102">
        <v>8.0629445476913667E-4</v>
      </c>
      <c r="I304" s="102">
        <v>5.6754293882171807E-3</v>
      </c>
      <c r="J304" s="102">
        <v>2.4882904979532058E-3</v>
      </c>
      <c r="K304" s="102">
        <v>1.5479102255175399E-4</v>
      </c>
      <c r="L304" s="102">
        <v>2.2355188507991526E-3</v>
      </c>
      <c r="M304" s="102">
        <v>3.9174973876139894E-4</v>
      </c>
      <c r="N304" s="102">
        <v>9.308610082537711E-4</v>
      </c>
      <c r="O304" s="102">
        <v>1.0124828378064654</v>
      </c>
      <c r="P304" s="102">
        <v>8.9543896492325203E-3</v>
      </c>
      <c r="Q304" s="102">
        <v>5.6339856158525202E-3</v>
      </c>
      <c r="R304" s="102">
        <v>3.6265105950681938E-3</v>
      </c>
      <c r="S304" s="102">
        <v>3.5207631461988188E-3</v>
      </c>
      <c r="T304" s="102">
        <v>3.0247965919661599E-3</v>
      </c>
      <c r="U304" s="102">
        <v>5.0783594095040645E-3</v>
      </c>
      <c r="V304" s="102">
        <v>3.1109693447331785E-3</v>
      </c>
      <c r="W304" s="102">
        <v>2.2849075734299208E-2</v>
      </c>
      <c r="X304" s="102">
        <v>1.0043382489859627E-3</v>
      </c>
      <c r="Y304" s="102">
        <v>5.8984358105067432E-4</v>
      </c>
      <c r="Z304" s="102">
        <v>8.3639093443402084E-4</v>
      </c>
      <c r="AA304" s="102">
        <v>1.8331061043230998E-4</v>
      </c>
      <c r="AB304" s="102">
        <v>6.3392446044132494E-4</v>
      </c>
      <c r="AC304" s="102">
        <v>7.7842538096345416E-4</v>
      </c>
      <c r="AD304" s="102">
        <v>2.6372811268898701E-4</v>
      </c>
      <c r="AE304" s="102">
        <v>9.3807817063383395E-4</v>
      </c>
      <c r="AF304" s="102">
        <v>3.2862561233689503E-4</v>
      </c>
      <c r="AG304" s="102">
        <v>3.6508628804811746E-4</v>
      </c>
      <c r="AH304" s="102">
        <v>5.6388989016098326E-4</v>
      </c>
      <c r="AI304" s="102">
        <v>7.0926953346052229E-4</v>
      </c>
      <c r="AJ304" s="102">
        <v>8.951055794295937E-4</v>
      </c>
      <c r="AK304" s="102">
        <v>8.8204948983657125E-4</v>
      </c>
      <c r="AL304" s="102">
        <v>1.8187392491538727E-3</v>
      </c>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row>
    <row r="305" spans="1:134" ht="24.75" customHeight="1">
      <c r="A305" s="16" t="s">
        <v>11</v>
      </c>
      <c r="B305" s="17" t="s">
        <v>62</v>
      </c>
      <c r="C305" s="102">
        <v>1.6861867326032406E-4</v>
      </c>
      <c r="D305" s="102">
        <v>1.6646887153291649E-4</v>
      </c>
      <c r="E305" s="102">
        <v>4.9348292171859083E-5</v>
      </c>
      <c r="F305" s="102">
        <v>1.567635470180055E-3</v>
      </c>
      <c r="G305" s="102">
        <v>2.1545025019754905E-4</v>
      </c>
      <c r="H305" s="102">
        <v>2.3806979914477083E-4</v>
      </c>
      <c r="I305" s="102">
        <v>4.7384266018916525E-4</v>
      </c>
      <c r="J305" s="102">
        <v>4.152951898861091E-4</v>
      </c>
      <c r="K305" s="102">
        <v>4.0851269953256166E-5</v>
      </c>
      <c r="L305" s="102">
        <v>8.8211652685623568E-4</v>
      </c>
      <c r="M305" s="102">
        <v>2.1150983587918414E-4</v>
      </c>
      <c r="N305" s="102">
        <v>2.4776035735983186E-4</v>
      </c>
      <c r="O305" s="102">
        <v>5.8424227486805129E-4</v>
      </c>
      <c r="P305" s="102">
        <v>1.0348890516358096</v>
      </c>
      <c r="Q305" s="102">
        <v>2.0402397447606001E-3</v>
      </c>
      <c r="R305" s="102">
        <v>9.7271901665796768E-4</v>
      </c>
      <c r="S305" s="102">
        <v>9.4753179775350263E-4</v>
      </c>
      <c r="T305" s="102">
        <v>2.0687927674652904E-3</v>
      </c>
      <c r="U305" s="102">
        <v>2.1852120240699346E-3</v>
      </c>
      <c r="V305" s="102">
        <v>8.7322412193120496E-4</v>
      </c>
      <c r="W305" s="102">
        <v>1.6133055530759249E-3</v>
      </c>
      <c r="X305" s="102">
        <v>4.3766780138225215E-4</v>
      </c>
      <c r="Y305" s="102">
        <v>9.1904352984136558E-4</v>
      </c>
      <c r="Z305" s="102">
        <v>3.8086135327278822E-4</v>
      </c>
      <c r="AA305" s="102">
        <v>6.1197555089302278E-4</v>
      </c>
      <c r="AB305" s="102">
        <v>1.5670928321921749E-4</v>
      </c>
      <c r="AC305" s="102">
        <v>6.1693086525720184E-4</v>
      </c>
      <c r="AD305" s="102">
        <v>7.1696690660646197E-4</v>
      </c>
      <c r="AE305" s="102">
        <v>3.0173793945945153E-4</v>
      </c>
      <c r="AF305" s="102">
        <v>3.9536530018986131E-4</v>
      </c>
      <c r="AG305" s="102">
        <v>2.9577401691414809E-4</v>
      </c>
      <c r="AH305" s="102">
        <v>4.2017019620234315E-4</v>
      </c>
      <c r="AI305" s="102">
        <v>8.0312118048735653E-3</v>
      </c>
      <c r="AJ305" s="102">
        <v>3.9941746175811645E-4</v>
      </c>
      <c r="AK305" s="102">
        <v>8.7548524649306882E-3</v>
      </c>
      <c r="AL305" s="102">
        <v>6.1993161062810006E-4</v>
      </c>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row>
    <row r="306" spans="1:134" ht="24.75" customHeight="1">
      <c r="A306" s="16" t="s">
        <v>12</v>
      </c>
      <c r="B306" s="17" t="s">
        <v>63</v>
      </c>
      <c r="C306" s="102">
        <v>3.5126375237577788E-5</v>
      </c>
      <c r="D306" s="102">
        <v>4.8190632205653486E-4</v>
      </c>
      <c r="E306" s="102">
        <v>1.1335723867712898E-5</v>
      </c>
      <c r="F306" s="102">
        <v>8.2903441089926468E-5</v>
      </c>
      <c r="G306" s="102">
        <v>3.6681378148653012E-5</v>
      </c>
      <c r="H306" s="102">
        <v>4.0258836384653362E-5</v>
      </c>
      <c r="I306" s="102">
        <v>6.5846115773120887E-5</v>
      </c>
      <c r="J306" s="102">
        <v>7.3760740505945854E-5</v>
      </c>
      <c r="K306" s="102">
        <v>7.0943686533181311E-6</v>
      </c>
      <c r="L306" s="102">
        <v>6.1601415451394568E-5</v>
      </c>
      <c r="M306" s="102">
        <v>2.8298502138716115E-5</v>
      </c>
      <c r="N306" s="102">
        <v>5.695351178226626E-5</v>
      </c>
      <c r="O306" s="102">
        <v>9.497950288955106E-5</v>
      </c>
      <c r="P306" s="102">
        <v>2.6861415578695621E-3</v>
      </c>
      <c r="Q306" s="102">
        <v>1.0078902896568833</v>
      </c>
      <c r="R306" s="102">
        <v>2.3205306224687002E-3</v>
      </c>
      <c r="S306" s="102">
        <v>2.5363699272284998E-3</v>
      </c>
      <c r="T306" s="102">
        <v>3.1226737909097286E-3</v>
      </c>
      <c r="U306" s="102">
        <v>2.1546701374437188E-3</v>
      </c>
      <c r="V306" s="102">
        <v>1.4231970572143747E-4</v>
      </c>
      <c r="W306" s="102">
        <v>9.5264274574350478E-4</v>
      </c>
      <c r="X306" s="102">
        <v>8.8092204853299061E-5</v>
      </c>
      <c r="Y306" s="102">
        <v>7.7512631219977111E-5</v>
      </c>
      <c r="Z306" s="102">
        <v>8.5794659670283133E-5</v>
      </c>
      <c r="AA306" s="102">
        <v>9.2085715066218704E-5</v>
      </c>
      <c r="AB306" s="102">
        <v>4.2109953380226788E-5</v>
      </c>
      <c r="AC306" s="102">
        <v>1.3610842354467534E-4</v>
      </c>
      <c r="AD306" s="102">
        <v>1.1824028334311462E-4</v>
      </c>
      <c r="AE306" s="102">
        <v>1.778679636377718E-4</v>
      </c>
      <c r="AF306" s="102">
        <v>9.2516030820232197E-5</v>
      </c>
      <c r="AG306" s="102">
        <v>5.3173679792647209E-5</v>
      </c>
      <c r="AH306" s="102">
        <v>6.1897944995492374E-5</v>
      </c>
      <c r="AI306" s="102">
        <v>1.2188131865927445E-3</v>
      </c>
      <c r="AJ306" s="102">
        <v>6.3048940322907819E-5</v>
      </c>
      <c r="AK306" s="102">
        <v>5.7973906823501539E-5</v>
      </c>
      <c r="AL306" s="102">
        <v>3.2778919046026338E-4</v>
      </c>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c r="DJ306" s="4"/>
      <c r="DK306" s="4"/>
      <c r="DL306" s="4"/>
      <c r="DM306" s="4"/>
      <c r="DN306" s="4"/>
      <c r="DO306" s="4"/>
      <c r="DP306" s="4"/>
      <c r="DQ306" s="4"/>
      <c r="DR306" s="4"/>
      <c r="DS306" s="4"/>
      <c r="DT306" s="4"/>
      <c r="DU306" s="4"/>
      <c r="DV306" s="4"/>
      <c r="DW306" s="4"/>
      <c r="DX306" s="4"/>
      <c r="DY306" s="4"/>
      <c r="DZ306" s="4"/>
      <c r="EA306" s="4"/>
      <c r="EB306" s="4"/>
      <c r="EC306" s="4"/>
      <c r="ED306" s="4"/>
    </row>
    <row r="307" spans="1:134" ht="24.75" customHeight="1">
      <c r="A307" s="16" t="s">
        <v>13</v>
      </c>
      <c r="B307" s="17" t="s">
        <v>64</v>
      </c>
      <c r="C307" s="102">
        <v>4.9019234913884267E-6</v>
      </c>
      <c r="D307" s="102">
        <v>1.8674930843873293E-5</v>
      </c>
      <c r="E307" s="102">
        <v>1.4673518824012457E-6</v>
      </c>
      <c r="F307" s="102">
        <v>1.1515670175999013E-5</v>
      </c>
      <c r="G307" s="102">
        <v>5.0975973018456747E-6</v>
      </c>
      <c r="H307" s="102">
        <v>6.5220610538297279E-6</v>
      </c>
      <c r="I307" s="102">
        <v>6.3136570114311891E-6</v>
      </c>
      <c r="J307" s="102">
        <v>1.1134710233099353E-5</v>
      </c>
      <c r="K307" s="102">
        <v>1.0902814508294598E-6</v>
      </c>
      <c r="L307" s="102">
        <v>9.0602136468849748E-6</v>
      </c>
      <c r="M307" s="102">
        <v>3.915604832178109E-6</v>
      </c>
      <c r="N307" s="102">
        <v>5.3229981778707035E-6</v>
      </c>
      <c r="O307" s="102">
        <v>6.4513801114424139E-6</v>
      </c>
      <c r="P307" s="102">
        <v>3.1116045160926564E-5</v>
      </c>
      <c r="Q307" s="102">
        <v>1.3498547370010637E-5</v>
      </c>
      <c r="R307" s="102">
        <v>1.0013674899510181</v>
      </c>
      <c r="S307" s="102">
        <v>1.3570028282236671E-5</v>
      </c>
      <c r="T307" s="102">
        <v>5.6503527651180475E-4</v>
      </c>
      <c r="U307" s="102">
        <v>8.0323302342013757E-6</v>
      </c>
      <c r="V307" s="102">
        <v>8.1390407635665686E-6</v>
      </c>
      <c r="W307" s="102">
        <v>8.1090402595834597E-5</v>
      </c>
      <c r="X307" s="102">
        <v>1.109261957725479E-5</v>
      </c>
      <c r="Y307" s="102">
        <v>1.0548747898650123E-5</v>
      </c>
      <c r="Z307" s="102">
        <v>1.4207238789278577E-5</v>
      </c>
      <c r="AA307" s="102">
        <v>1.5555377209984124E-5</v>
      </c>
      <c r="AB307" s="102">
        <v>5.5160504287401914E-6</v>
      </c>
      <c r="AC307" s="102">
        <v>1.9835937635034104E-5</v>
      </c>
      <c r="AD307" s="102">
        <v>2.2949363908989443E-5</v>
      </c>
      <c r="AE307" s="102">
        <v>6.8532730513763739E-5</v>
      </c>
      <c r="AF307" s="102">
        <v>1.1124177852592495E-5</v>
      </c>
      <c r="AG307" s="102">
        <v>7.1631664246931131E-6</v>
      </c>
      <c r="AH307" s="102">
        <v>1.2249981593553604E-5</v>
      </c>
      <c r="AI307" s="102">
        <v>1.6195729401401814E-4</v>
      </c>
      <c r="AJ307" s="102">
        <v>1.1587671947616643E-5</v>
      </c>
      <c r="AK307" s="102">
        <v>3.7251469091051345E-6</v>
      </c>
      <c r="AL307" s="102">
        <v>3.1639666547239359E-5</v>
      </c>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c r="DJ307" s="4"/>
      <c r="DK307" s="4"/>
      <c r="DL307" s="4"/>
      <c r="DM307" s="4"/>
      <c r="DN307" s="4"/>
      <c r="DO307" s="4"/>
      <c r="DP307" s="4"/>
      <c r="DQ307" s="4"/>
      <c r="DR307" s="4"/>
      <c r="DS307" s="4"/>
      <c r="DT307" s="4"/>
      <c r="DU307" s="4"/>
      <c r="DV307" s="4"/>
      <c r="DW307" s="4"/>
      <c r="DX307" s="4"/>
      <c r="DY307" s="4"/>
      <c r="DZ307" s="4"/>
      <c r="EA307" s="4"/>
      <c r="EB307" s="4"/>
      <c r="EC307" s="4"/>
      <c r="ED307" s="4"/>
    </row>
    <row r="308" spans="1:134" ht="24.75" customHeight="1">
      <c r="A308" s="16" t="s">
        <v>14</v>
      </c>
      <c r="B308" s="17" t="s">
        <v>65</v>
      </c>
      <c r="C308" s="102">
        <v>6.2549228159703668E-5</v>
      </c>
      <c r="D308" s="102">
        <v>8.2087599771143587E-5</v>
      </c>
      <c r="E308" s="102">
        <v>1.7846948127869762E-5</v>
      </c>
      <c r="F308" s="102">
        <v>1.4001682947699314E-4</v>
      </c>
      <c r="G308" s="102">
        <v>8.1401242786075941E-5</v>
      </c>
      <c r="H308" s="102">
        <v>8.9772907885253433E-5</v>
      </c>
      <c r="I308" s="102">
        <v>9.1744111405378474E-5</v>
      </c>
      <c r="J308" s="102">
        <v>1.6470611957636352E-4</v>
      </c>
      <c r="K308" s="102">
        <v>1.3940383418676993E-5</v>
      </c>
      <c r="L308" s="102">
        <v>1.3474575184876076E-4</v>
      </c>
      <c r="M308" s="102">
        <v>5.4440110907138312E-5</v>
      </c>
      <c r="N308" s="102">
        <v>1.4438030439453564E-4</v>
      </c>
      <c r="O308" s="102">
        <v>5.6367886526071536E-4</v>
      </c>
      <c r="P308" s="102">
        <v>3.9759496885171048E-3</v>
      </c>
      <c r="Q308" s="102">
        <v>1.885501051763969E-2</v>
      </c>
      <c r="R308" s="102">
        <v>4.319074359551036E-2</v>
      </c>
      <c r="S308" s="102">
        <v>1.0395801146289643</v>
      </c>
      <c r="T308" s="102">
        <v>1.1141658599032854E-3</v>
      </c>
      <c r="U308" s="102">
        <v>2.3131371022350897E-2</v>
      </c>
      <c r="V308" s="102">
        <v>8.6551495791897706E-4</v>
      </c>
      <c r="W308" s="102">
        <v>2.1892120251478799E-4</v>
      </c>
      <c r="X308" s="102">
        <v>1.4871378013539619E-4</v>
      </c>
      <c r="Y308" s="102">
        <v>1.3891536030131304E-4</v>
      </c>
      <c r="Z308" s="102">
        <v>1.4658305223145979E-4</v>
      </c>
      <c r="AA308" s="102">
        <v>2.2728694228906217E-4</v>
      </c>
      <c r="AB308" s="102">
        <v>4.667080508350387E-5</v>
      </c>
      <c r="AC308" s="102">
        <v>2.0738058519908546E-4</v>
      </c>
      <c r="AD308" s="102">
        <v>4.351254992619977E-4</v>
      </c>
      <c r="AE308" s="102">
        <v>4.0638724883197339E-4</v>
      </c>
      <c r="AF308" s="102">
        <v>5.0472271350675301E-4</v>
      </c>
      <c r="AG308" s="102">
        <v>1.132627880698527E-4</v>
      </c>
      <c r="AH308" s="102">
        <v>1.5798761946905752E-4</v>
      </c>
      <c r="AI308" s="102">
        <v>2.6972725390308162E-3</v>
      </c>
      <c r="AJ308" s="102">
        <v>9.2808650099626702E-5</v>
      </c>
      <c r="AK308" s="102">
        <v>3.7668935327737781E-3</v>
      </c>
      <c r="AL308" s="102">
        <v>3.1839386570559671E-4</v>
      </c>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c r="DE308" s="4"/>
      <c r="DF308" s="4"/>
      <c r="DG308" s="4"/>
      <c r="DH308" s="4"/>
      <c r="DI308" s="4"/>
      <c r="DJ308" s="4"/>
      <c r="DK308" s="4"/>
      <c r="DL308" s="4"/>
      <c r="DM308" s="4"/>
      <c r="DN308" s="4"/>
      <c r="DO308" s="4"/>
      <c r="DP308" s="4"/>
      <c r="DQ308" s="4"/>
      <c r="DR308" s="4"/>
      <c r="DS308" s="4"/>
      <c r="DT308" s="4"/>
      <c r="DU308" s="4"/>
      <c r="DV308" s="4"/>
      <c r="DW308" s="4"/>
      <c r="DX308" s="4"/>
      <c r="DY308" s="4"/>
      <c r="DZ308" s="4"/>
      <c r="EA308" s="4"/>
      <c r="EB308" s="4"/>
      <c r="EC308" s="4"/>
      <c r="ED308" s="4"/>
    </row>
    <row r="309" spans="1:134" ht="24.75" customHeight="1">
      <c r="A309" s="16" t="s">
        <v>15</v>
      </c>
      <c r="B309" s="17" t="s">
        <v>66</v>
      </c>
      <c r="C309" s="102">
        <v>6.4180484875225256E-4</v>
      </c>
      <c r="D309" s="102">
        <v>3.4051887059785527E-2</v>
      </c>
      <c r="E309" s="102">
        <v>4.3698202946140173E-4</v>
      </c>
      <c r="F309" s="102">
        <v>2.750791365422175E-3</v>
      </c>
      <c r="G309" s="102">
        <v>6.9769895067064351E-4</v>
      </c>
      <c r="H309" s="102">
        <v>6.6310219194091623E-4</v>
      </c>
      <c r="I309" s="102">
        <v>7.5920683736916002E-4</v>
      </c>
      <c r="J309" s="102">
        <v>1.0599168256439609E-3</v>
      </c>
      <c r="K309" s="102">
        <v>2.2789500336361899E-4</v>
      </c>
      <c r="L309" s="102">
        <v>1.1516486289273836E-3</v>
      </c>
      <c r="M309" s="102">
        <v>4.8352916568841862E-4</v>
      </c>
      <c r="N309" s="102">
        <v>6.1977960733262895E-4</v>
      </c>
      <c r="O309" s="102">
        <v>6.6841028199422173E-4</v>
      </c>
      <c r="P309" s="102">
        <v>7.8925254304695544E-4</v>
      </c>
      <c r="Q309" s="102">
        <v>8.0939089498862802E-4</v>
      </c>
      <c r="R309" s="102">
        <v>8.0468602382550807E-4</v>
      </c>
      <c r="S309" s="102">
        <v>8.5234120885450222E-4</v>
      </c>
      <c r="T309" s="102">
        <v>1.245891173740348</v>
      </c>
      <c r="U309" s="102">
        <v>7.6877657337921053E-4</v>
      </c>
      <c r="V309" s="102">
        <v>8.5962800684390845E-4</v>
      </c>
      <c r="W309" s="102">
        <v>1.2230724517248409E-3</v>
      </c>
      <c r="X309" s="102">
        <v>1.1032837384757374E-3</v>
      </c>
      <c r="Y309" s="102">
        <v>1.0223658993666861E-3</v>
      </c>
      <c r="Z309" s="102">
        <v>1.0356869391134282E-3</v>
      </c>
      <c r="AA309" s="102">
        <v>1.439636559631086E-3</v>
      </c>
      <c r="AB309" s="102">
        <v>3.140463578809065E-4</v>
      </c>
      <c r="AC309" s="102">
        <v>1.0023666453029554E-2</v>
      </c>
      <c r="AD309" s="102">
        <v>1.7228478866217827E-3</v>
      </c>
      <c r="AE309" s="102">
        <v>7.0301086260891425E-3</v>
      </c>
      <c r="AF309" s="102">
        <v>9.4245632993831565E-4</v>
      </c>
      <c r="AG309" s="102">
        <v>7.1771490792436909E-4</v>
      </c>
      <c r="AH309" s="102">
        <v>1.0133031492698694E-3</v>
      </c>
      <c r="AI309" s="102">
        <v>1.8412866308848939E-2</v>
      </c>
      <c r="AJ309" s="102">
        <v>7.4730813767061375E-4</v>
      </c>
      <c r="AK309" s="102">
        <v>5.7863092251248243E-4</v>
      </c>
      <c r="AL309" s="102">
        <v>3.4079572786773565E-3</v>
      </c>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c r="DE309" s="4"/>
      <c r="DF309" s="4"/>
      <c r="DG309" s="4"/>
      <c r="DH309" s="4"/>
      <c r="DI309" s="4"/>
      <c r="DJ309" s="4"/>
      <c r="DK309" s="4"/>
      <c r="DL309" s="4"/>
      <c r="DM309" s="4"/>
      <c r="DN309" s="4"/>
      <c r="DO309" s="4"/>
      <c r="DP309" s="4"/>
      <c r="DQ309" s="4"/>
      <c r="DR309" s="4"/>
      <c r="DS309" s="4"/>
      <c r="DT309" s="4"/>
      <c r="DU309" s="4"/>
      <c r="DV309" s="4"/>
      <c r="DW309" s="4"/>
      <c r="DX309" s="4"/>
      <c r="DY309" s="4"/>
      <c r="DZ309" s="4"/>
      <c r="EA309" s="4"/>
      <c r="EB309" s="4"/>
      <c r="EC309" s="4"/>
      <c r="ED309" s="4"/>
    </row>
    <row r="310" spans="1:134" ht="24.75" customHeight="1">
      <c r="A310" s="16" t="s">
        <v>16</v>
      </c>
      <c r="B310" s="17" t="s">
        <v>67</v>
      </c>
      <c r="C310" s="102">
        <v>9.782261243642281E-5</v>
      </c>
      <c r="D310" s="102">
        <v>4.5539414041811164E-6</v>
      </c>
      <c r="E310" s="102">
        <v>2.2201427485620921E-6</v>
      </c>
      <c r="F310" s="102">
        <v>5.9657876352914283E-6</v>
      </c>
      <c r="G310" s="102">
        <v>7.2305313252581448E-6</v>
      </c>
      <c r="H310" s="102">
        <v>6.720200174737817E-6</v>
      </c>
      <c r="I310" s="102">
        <v>8.7413611368799863E-6</v>
      </c>
      <c r="J310" s="102">
        <v>6.693121976719067E-6</v>
      </c>
      <c r="K310" s="102">
        <v>7.5082994281149405E-7</v>
      </c>
      <c r="L310" s="102">
        <v>6.1477505590046508E-6</v>
      </c>
      <c r="M310" s="102">
        <v>3.6511179662157713E-6</v>
      </c>
      <c r="N310" s="102">
        <v>4.2295625546932173E-6</v>
      </c>
      <c r="O310" s="102">
        <v>5.8708589865812036E-6</v>
      </c>
      <c r="P310" s="102">
        <v>3.277718617585143E-4</v>
      </c>
      <c r="Q310" s="102">
        <v>5.9699124209234842E-5</v>
      </c>
      <c r="R310" s="102">
        <v>5.670398262897335E-5</v>
      </c>
      <c r="S310" s="102">
        <v>1.5453887858794951E-5</v>
      </c>
      <c r="T310" s="102">
        <v>3.9678707752806369E-5</v>
      </c>
      <c r="U310" s="102">
        <v>1.0006510940768512</v>
      </c>
      <c r="V310" s="102">
        <v>4.6537329933420115E-5</v>
      </c>
      <c r="W310" s="102">
        <v>1.2166911984262314E-5</v>
      </c>
      <c r="X310" s="102">
        <v>5.0438722794320309E-6</v>
      </c>
      <c r="Y310" s="102">
        <v>8.4330748594130871E-6</v>
      </c>
      <c r="Z310" s="102">
        <v>6.1679626530117179E-5</v>
      </c>
      <c r="AA310" s="102">
        <v>9.6547671292791634E-6</v>
      </c>
      <c r="AB310" s="102">
        <v>1.7480129991783524E-6</v>
      </c>
      <c r="AC310" s="102">
        <v>8.1581122944907487E-6</v>
      </c>
      <c r="AD310" s="102">
        <v>2.4890048752136507E-5</v>
      </c>
      <c r="AE310" s="102">
        <v>3.3214037000930956E-5</v>
      </c>
      <c r="AF310" s="102">
        <v>5.7067547445630629E-6</v>
      </c>
      <c r="AG310" s="102">
        <v>4.5976643215200024E-4</v>
      </c>
      <c r="AH310" s="102">
        <v>7.0123252701018889E-6</v>
      </c>
      <c r="AI310" s="102">
        <v>6.2994099177430835E-5</v>
      </c>
      <c r="AJ310" s="102">
        <v>2.3087388776873909E-5</v>
      </c>
      <c r="AK310" s="102">
        <v>1.3513967603900811E-5</v>
      </c>
      <c r="AL310" s="102">
        <v>1.7075152120554815E-5</v>
      </c>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c r="DE310" s="4"/>
      <c r="DF310" s="4"/>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row>
    <row r="311" spans="1:134" ht="24.75" customHeight="1">
      <c r="A311" s="16" t="s">
        <v>17</v>
      </c>
      <c r="B311" s="17" t="s">
        <v>68</v>
      </c>
      <c r="C311" s="102">
        <v>2.8047852172114079E-3</v>
      </c>
      <c r="D311" s="102">
        <v>5.7260359152188408E-3</v>
      </c>
      <c r="E311" s="102">
        <v>3.6219394594325002E-4</v>
      </c>
      <c r="F311" s="102">
        <v>2.7903224686803441E-3</v>
      </c>
      <c r="G311" s="102">
        <v>6.6544285879902654E-3</v>
      </c>
      <c r="H311" s="102">
        <v>8.5693504794358572E-3</v>
      </c>
      <c r="I311" s="102">
        <v>7.1193558045981971E-3</v>
      </c>
      <c r="J311" s="102">
        <v>6.8111211791465082E-3</v>
      </c>
      <c r="K311" s="102">
        <v>2.4168106876196142E-4</v>
      </c>
      <c r="L311" s="102">
        <v>4.6407407807965958E-3</v>
      </c>
      <c r="M311" s="102">
        <v>2.7727577172554627E-3</v>
      </c>
      <c r="N311" s="102">
        <v>8.2388760197503585E-3</v>
      </c>
      <c r="O311" s="102">
        <v>2.4920638056681616E-3</v>
      </c>
      <c r="P311" s="102">
        <v>6.0169313843367687E-3</v>
      </c>
      <c r="Q311" s="102">
        <v>1.0182281543526722E-2</v>
      </c>
      <c r="R311" s="102">
        <v>1.0698496165193269E-2</v>
      </c>
      <c r="S311" s="102">
        <v>1.0003426184967058E-2</v>
      </c>
      <c r="T311" s="102">
        <v>1.0046731204015903E-2</v>
      </c>
      <c r="U311" s="102">
        <v>8.147391182906541E-3</v>
      </c>
      <c r="V311" s="102">
        <v>1.0356786695209377</v>
      </c>
      <c r="W311" s="102">
        <v>4.0496481927359647E-3</v>
      </c>
      <c r="X311" s="102">
        <v>3.3778944759991192E-3</v>
      </c>
      <c r="Y311" s="102">
        <v>6.6619773131738509E-3</v>
      </c>
      <c r="Z311" s="102">
        <v>3.4724148424562719E-3</v>
      </c>
      <c r="AA311" s="102">
        <v>5.4992443324588039E-3</v>
      </c>
      <c r="AB311" s="102">
        <v>5.350367985821941E-4</v>
      </c>
      <c r="AC311" s="102">
        <v>2.0349585526274732E-3</v>
      </c>
      <c r="AD311" s="102">
        <v>4.0874618469801437E-3</v>
      </c>
      <c r="AE311" s="102">
        <v>4.3440207165390335E-3</v>
      </c>
      <c r="AF311" s="102">
        <v>8.0286713779879754E-3</v>
      </c>
      <c r="AG311" s="102">
        <v>2.277141848412548E-3</v>
      </c>
      <c r="AH311" s="102">
        <v>1.1377968035151039E-2</v>
      </c>
      <c r="AI311" s="102">
        <v>5.1513745914679877E-3</v>
      </c>
      <c r="AJ311" s="102">
        <v>3.0223253430177446E-3</v>
      </c>
      <c r="AK311" s="102">
        <v>3.5429132134680394E-2</v>
      </c>
      <c r="AL311" s="102">
        <v>7.0854727414965133E-3</v>
      </c>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c r="DE311" s="4"/>
      <c r="DF311" s="4"/>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row>
    <row r="312" spans="1:134" ht="24.75" customHeight="1">
      <c r="A312" s="16" t="s">
        <v>18</v>
      </c>
      <c r="B312" s="17" t="s">
        <v>69</v>
      </c>
      <c r="C312" s="102">
        <v>3.5805862398542291E-3</v>
      </c>
      <c r="D312" s="102">
        <v>1.1914450922892075E-3</v>
      </c>
      <c r="E312" s="102">
        <v>4.7543523594080874E-4</v>
      </c>
      <c r="F312" s="102">
        <v>7.7407927056292554E-3</v>
      </c>
      <c r="G312" s="102">
        <v>2.1374702152882393E-3</v>
      </c>
      <c r="H312" s="102">
        <v>3.6166848410733449E-3</v>
      </c>
      <c r="I312" s="102">
        <v>5.2961426257524709E-3</v>
      </c>
      <c r="J312" s="102">
        <v>5.4904732248654753E-3</v>
      </c>
      <c r="K312" s="102">
        <v>7.760452813982638E-4</v>
      </c>
      <c r="L312" s="102">
        <v>6.4384097847078091E-3</v>
      </c>
      <c r="M312" s="102">
        <v>5.4998055656539932E-3</v>
      </c>
      <c r="N312" s="102">
        <v>3.8260671421323435E-3</v>
      </c>
      <c r="O312" s="102">
        <v>5.2525190922836336E-3</v>
      </c>
      <c r="P312" s="102">
        <v>3.0466503384987912E-3</v>
      </c>
      <c r="Q312" s="102">
        <v>3.5091504228397089E-3</v>
      </c>
      <c r="R312" s="102">
        <v>3.0152066584683479E-3</v>
      </c>
      <c r="S312" s="102">
        <v>4.1451671815317991E-3</v>
      </c>
      <c r="T312" s="102">
        <v>2.1807645598330289E-3</v>
      </c>
      <c r="U312" s="102">
        <v>3.7935884089041159E-3</v>
      </c>
      <c r="V312" s="102">
        <v>3.578912024123145E-3</v>
      </c>
      <c r="W312" s="102">
        <v>1.0022787038590881</v>
      </c>
      <c r="X312" s="102">
        <v>3.0880191466252663E-2</v>
      </c>
      <c r="Y312" s="102">
        <v>1.5118211070409929E-2</v>
      </c>
      <c r="Z312" s="102">
        <v>5.3214460109585974E-3</v>
      </c>
      <c r="AA312" s="102">
        <v>3.298914010241774E-3</v>
      </c>
      <c r="AB312" s="102">
        <v>2.4277392949936968E-2</v>
      </c>
      <c r="AC312" s="102">
        <v>9.0826871164762565E-3</v>
      </c>
      <c r="AD312" s="102">
        <v>4.1319169139199582E-3</v>
      </c>
      <c r="AE312" s="102">
        <v>7.8201998876883949E-3</v>
      </c>
      <c r="AF312" s="102">
        <v>7.5412059931822002E-3</v>
      </c>
      <c r="AG312" s="102">
        <v>4.3357156433785037E-3</v>
      </c>
      <c r="AH312" s="102">
        <v>2.4289004672221992E-3</v>
      </c>
      <c r="AI312" s="102">
        <v>2.4139670882237234E-3</v>
      </c>
      <c r="AJ312" s="102">
        <v>4.7312801431340281E-3</v>
      </c>
      <c r="AK312" s="102">
        <v>1.6557729262708721E-3</v>
      </c>
      <c r="AL312" s="102">
        <v>5.2916200512799416E-3</v>
      </c>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c r="DE312" s="4"/>
      <c r="DF312" s="4"/>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row>
    <row r="313" spans="1:134" ht="24.75" customHeight="1">
      <c r="A313" s="16" t="s">
        <v>19</v>
      </c>
      <c r="B313" s="17" t="s">
        <v>70</v>
      </c>
      <c r="C313" s="102">
        <v>7.9742650142728185E-3</v>
      </c>
      <c r="D313" s="102">
        <v>3.4674811628764438E-3</v>
      </c>
      <c r="E313" s="102">
        <v>1.6234712232584061E-3</v>
      </c>
      <c r="F313" s="102">
        <v>1.9815510782195775E-2</v>
      </c>
      <c r="G313" s="102">
        <v>1.2179612501630225E-2</v>
      </c>
      <c r="H313" s="102">
        <v>1.4065602389120642E-2</v>
      </c>
      <c r="I313" s="102">
        <v>1.3522980525263467E-2</v>
      </c>
      <c r="J313" s="102">
        <v>2.4225715303638581E-2</v>
      </c>
      <c r="K313" s="102">
        <v>6.7243344510213828E-3</v>
      </c>
      <c r="L313" s="102">
        <v>2.2872027036114125E-2</v>
      </c>
      <c r="M313" s="102">
        <v>3.0912534686725553E-2</v>
      </c>
      <c r="N313" s="102">
        <v>2.1404898486284588E-2</v>
      </c>
      <c r="O313" s="102">
        <v>1.7901983363356615E-2</v>
      </c>
      <c r="P313" s="102">
        <v>1.1405118015813086E-2</v>
      </c>
      <c r="Q313" s="102">
        <v>1.1875928040253348E-2</v>
      </c>
      <c r="R313" s="102">
        <v>9.7605451676091495E-3</v>
      </c>
      <c r="S313" s="102">
        <v>2.501216736826712E-2</v>
      </c>
      <c r="T313" s="102">
        <v>1.2248003444720627E-2</v>
      </c>
      <c r="U313" s="102">
        <v>1.1269011029873859E-2</v>
      </c>
      <c r="V313" s="102">
        <v>1.4984023987442403E-2</v>
      </c>
      <c r="W313" s="102">
        <v>6.16379923772467E-3</v>
      </c>
      <c r="X313" s="102">
        <v>1.0268918761099302</v>
      </c>
      <c r="Y313" s="102">
        <v>3.5975445506136815E-2</v>
      </c>
      <c r="Z313" s="102">
        <v>1.9185946961389751E-2</v>
      </c>
      <c r="AA313" s="102">
        <v>4.0972264538920019E-3</v>
      </c>
      <c r="AB313" s="102">
        <v>2.5000475491286905E-3</v>
      </c>
      <c r="AC313" s="102">
        <v>1.7349103130844916E-2</v>
      </c>
      <c r="AD313" s="102">
        <v>7.6197620203117605E-3</v>
      </c>
      <c r="AE313" s="102">
        <v>8.9822481266087478E-3</v>
      </c>
      <c r="AF313" s="102">
        <v>2.2087930438333982E-2</v>
      </c>
      <c r="AG313" s="102">
        <v>1.2786545326848836E-2</v>
      </c>
      <c r="AH313" s="102">
        <v>4.9229698536052691E-3</v>
      </c>
      <c r="AI313" s="102">
        <v>6.0004749897054075E-3</v>
      </c>
      <c r="AJ313" s="102">
        <v>2.113853173182122E-2</v>
      </c>
      <c r="AK313" s="102">
        <v>5.1201044975800747E-3</v>
      </c>
      <c r="AL313" s="102">
        <v>2.0738316215730315E-2</v>
      </c>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c r="DE313" s="4"/>
      <c r="DF313" s="4"/>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row>
    <row r="314" spans="1:134" ht="24.75" customHeight="1">
      <c r="A314" s="16" t="s">
        <v>20</v>
      </c>
      <c r="B314" s="17" t="s">
        <v>71</v>
      </c>
      <c r="C314" s="102">
        <v>2.8105347066188949E-3</v>
      </c>
      <c r="D314" s="102">
        <v>1.0156035083120866E-3</v>
      </c>
      <c r="E314" s="102">
        <v>4.7910861123408229E-4</v>
      </c>
      <c r="F314" s="102">
        <v>4.7171232611184343E-3</v>
      </c>
      <c r="G314" s="102">
        <v>4.1831121658158932E-3</v>
      </c>
      <c r="H314" s="102">
        <v>3.1778085741277916E-3</v>
      </c>
      <c r="I314" s="102">
        <v>2.9038185754538259E-3</v>
      </c>
      <c r="J314" s="102">
        <v>7.8402885340193781E-3</v>
      </c>
      <c r="K314" s="102">
        <v>7.1525826880724423E-4</v>
      </c>
      <c r="L314" s="102">
        <v>6.2337558430068211E-3</v>
      </c>
      <c r="M314" s="102">
        <v>3.022076109352245E-3</v>
      </c>
      <c r="N314" s="102">
        <v>3.2567279260823016E-3</v>
      </c>
      <c r="O314" s="102">
        <v>2.4525272966611834E-3</v>
      </c>
      <c r="P314" s="102">
        <v>3.4121311857759603E-3</v>
      </c>
      <c r="Q314" s="102">
        <v>3.0006135561234364E-3</v>
      </c>
      <c r="R314" s="102">
        <v>2.4985726732847896E-3</v>
      </c>
      <c r="S314" s="102">
        <v>3.8813782938274068E-3</v>
      </c>
      <c r="T314" s="102">
        <v>2.5840792285654166E-3</v>
      </c>
      <c r="U314" s="102">
        <v>4.1516899859584244E-3</v>
      </c>
      <c r="V314" s="102">
        <v>3.7938959192716365E-3</v>
      </c>
      <c r="W314" s="102">
        <v>3.3019671481968986E-3</v>
      </c>
      <c r="X314" s="102">
        <v>6.7019228365902067E-3</v>
      </c>
      <c r="Y314" s="102">
        <v>1.0090614335589556</v>
      </c>
      <c r="Z314" s="102">
        <v>4.9740657785688029E-3</v>
      </c>
      <c r="AA314" s="102">
        <v>3.6253959977941958E-3</v>
      </c>
      <c r="AB314" s="102">
        <v>7.3125580361911862E-4</v>
      </c>
      <c r="AC314" s="102">
        <v>7.5996786397247067E-3</v>
      </c>
      <c r="AD314" s="102">
        <v>4.1168843362055186E-3</v>
      </c>
      <c r="AE314" s="102">
        <v>1.8252528581076184E-2</v>
      </c>
      <c r="AF314" s="102">
        <v>1.0844095674659637E-2</v>
      </c>
      <c r="AG314" s="102">
        <v>1.146497379791743E-2</v>
      </c>
      <c r="AH314" s="102">
        <v>3.6038224589838735E-3</v>
      </c>
      <c r="AI314" s="102">
        <v>2.1806570552013074E-3</v>
      </c>
      <c r="AJ314" s="102">
        <v>2.2526665435103427E-2</v>
      </c>
      <c r="AK314" s="102">
        <v>1.3794037715528706E-3</v>
      </c>
      <c r="AL314" s="102">
        <v>3.2919393371873697E-2</v>
      </c>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row>
    <row r="315" spans="1:134" ht="24.75" customHeight="1">
      <c r="A315" s="16" t="s">
        <v>21</v>
      </c>
      <c r="B315" s="17" t="s">
        <v>72</v>
      </c>
      <c r="C315" s="102">
        <v>3.0694114763074185E-2</v>
      </c>
      <c r="D315" s="102">
        <v>3.7637593680511755E-2</v>
      </c>
      <c r="E315" s="102">
        <v>2.9548304457528374E-2</v>
      </c>
      <c r="F315" s="102">
        <v>2.0461617132190142E-2</v>
      </c>
      <c r="G315" s="102">
        <v>5.310038946057815E-2</v>
      </c>
      <c r="H315" s="102">
        <v>5.7744348595792083E-2</v>
      </c>
      <c r="I315" s="102">
        <v>6.3387459069899871E-2</v>
      </c>
      <c r="J315" s="102">
        <v>3.4436862983195524E-2</v>
      </c>
      <c r="K315" s="102">
        <v>6.3561635060169616E-3</v>
      </c>
      <c r="L315" s="102">
        <v>3.4260158564311069E-2</v>
      </c>
      <c r="M315" s="102">
        <v>3.5693591586661147E-2</v>
      </c>
      <c r="N315" s="102">
        <v>2.8785980047045159E-2</v>
      </c>
      <c r="O315" s="102">
        <v>3.9406053573798387E-2</v>
      </c>
      <c r="P315" s="102">
        <v>4.6991982600600841E-2</v>
      </c>
      <c r="Q315" s="102">
        <v>4.8662279449914712E-2</v>
      </c>
      <c r="R315" s="102">
        <v>4.4289497842985782E-2</v>
      </c>
      <c r="S315" s="102">
        <v>3.3380814583132828E-2</v>
      </c>
      <c r="T315" s="102">
        <v>4.0238021262930038E-2</v>
      </c>
      <c r="U315" s="102">
        <v>3.8437595376275203E-2</v>
      </c>
      <c r="V315" s="102">
        <v>4.6894805015875334E-2</v>
      </c>
      <c r="W315" s="102">
        <v>4.6691735102180401E-2</v>
      </c>
      <c r="X315" s="102">
        <v>2.3443249690567009E-2</v>
      </c>
      <c r="Y315" s="102">
        <v>1.6974638045042012E-2</v>
      </c>
      <c r="Z315" s="102">
        <v>1.0137448364553043</v>
      </c>
      <c r="AA315" s="102">
        <v>7.856725472583077E-3</v>
      </c>
      <c r="AB315" s="102">
        <v>2.6377776634112955E-3</v>
      </c>
      <c r="AC315" s="102">
        <v>2.4475337795774609E-2</v>
      </c>
      <c r="AD315" s="102">
        <v>1.1567029362235354E-2</v>
      </c>
      <c r="AE315" s="102">
        <v>9.8798446946232413E-3</v>
      </c>
      <c r="AF315" s="102">
        <v>2.0014204345923648E-2</v>
      </c>
      <c r="AG315" s="102">
        <v>4.064835484963937E-2</v>
      </c>
      <c r="AH315" s="102">
        <v>2.5924647167123869E-2</v>
      </c>
      <c r="AI315" s="102">
        <v>2.5425785998961867E-2</v>
      </c>
      <c r="AJ315" s="102">
        <v>4.7803036969134925E-2</v>
      </c>
      <c r="AK315" s="102">
        <v>0.1421815759193942</v>
      </c>
      <c r="AL315" s="102">
        <v>2.0812536412785517E-2</v>
      </c>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row>
    <row r="316" spans="1:134" ht="24.75" customHeight="1">
      <c r="A316" s="16" t="s">
        <v>22</v>
      </c>
      <c r="B316" s="17" t="s">
        <v>73</v>
      </c>
      <c r="C316" s="102">
        <v>2.2347692498183913E-2</v>
      </c>
      <c r="D316" s="102">
        <v>2.9400934591710472E-2</v>
      </c>
      <c r="E316" s="102">
        <v>1.6232051648765452E-2</v>
      </c>
      <c r="F316" s="102">
        <v>8.6640889737501808E-2</v>
      </c>
      <c r="G316" s="102">
        <v>1.5585801247581238E-2</v>
      </c>
      <c r="H316" s="102">
        <v>4.4555335475781541E-2</v>
      </c>
      <c r="I316" s="102">
        <v>2.6239391682509959E-2</v>
      </c>
      <c r="J316" s="102">
        <v>2.1262541735746189E-2</v>
      </c>
      <c r="K316" s="102">
        <v>6.5087426430372316E-3</v>
      </c>
      <c r="L316" s="102">
        <v>3.3834812900273306E-2</v>
      </c>
      <c r="M316" s="102">
        <v>1.7361643974629828E-2</v>
      </c>
      <c r="N316" s="102">
        <v>2.8418703111258169E-2</v>
      </c>
      <c r="O316" s="102">
        <v>2.0104699425937872E-2</v>
      </c>
      <c r="P316" s="102">
        <v>2.1084741631700737E-2</v>
      </c>
      <c r="Q316" s="102">
        <v>1.6708818506729294E-2</v>
      </c>
      <c r="R316" s="102">
        <v>1.7352123384407937E-2</v>
      </c>
      <c r="S316" s="102">
        <v>1.728371432622583E-2</v>
      </c>
      <c r="T316" s="102">
        <v>1.3597027194001609E-2</v>
      </c>
      <c r="U316" s="102">
        <v>2.5996750206093419E-2</v>
      </c>
      <c r="V316" s="102">
        <v>2.636754549537209E-2</v>
      </c>
      <c r="W316" s="102">
        <v>2.173691028696435E-2</v>
      </c>
      <c r="X316" s="102">
        <v>3.2307152327597156E-2</v>
      </c>
      <c r="Y316" s="102">
        <v>1.5484741425707103E-2</v>
      </c>
      <c r="Z316" s="102">
        <v>5.2756562515713389E-2</v>
      </c>
      <c r="AA316" s="102">
        <v>1.0891743921960904</v>
      </c>
      <c r="AB316" s="102">
        <v>5.0505532845424146E-2</v>
      </c>
      <c r="AC316" s="102">
        <v>5.4456282559957755E-2</v>
      </c>
      <c r="AD316" s="102">
        <v>2.2415349485082271E-2</v>
      </c>
      <c r="AE316" s="102">
        <v>5.649893863833552E-3</v>
      </c>
      <c r="AF316" s="102">
        <v>2.5408312962006172E-2</v>
      </c>
      <c r="AG316" s="102">
        <v>1.8109809034016034E-2</v>
      </c>
      <c r="AH316" s="102">
        <v>2.1714809325357885E-2</v>
      </c>
      <c r="AI316" s="102">
        <v>3.7203537163062017E-2</v>
      </c>
      <c r="AJ316" s="102">
        <v>2.0321106074125992E-2</v>
      </c>
      <c r="AK316" s="102">
        <v>1.2293590200813423E-2</v>
      </c>
      <c r="AL316" s="102">
        <v>0.49418918041953236</v>
      </c>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c r="DJ316" s="4"/>
      <c r="DK316" s="4"/>
      <c r="DL316" s="4"/>
      <c r="DM316" s="4"/>
      <c r="DN316" s="4"/>
      <c r="DO316" s="4"/>
      <c r="DP316" s="4"/>
      <c r="DQ316" s="4"/>
      <c r="DR316" s="4"/>
      <c r="DS316" s="4"/>
      <c r="DT316" s="4"/>
      <c r="DU316" s="4"/>
      <c r="DV316" s="4"/>
      <c r="DW316" s="4"/>
      <c r="DX316" s="4"/>
      <c r="DY316" s="4"/>
      <c r="DZ316" s="4"/>
      <c r="EA316" s="4"/>
      <c r="EB316" s="4"/>
      <c r="EC316" s="4"/>
      <c r="ED316" s="4"/>
    </row>
    <row r="317" spans="1:134" ht="24.75" customHeight="1">
      <c r="A317" s="16" t="s">
        <v>23</v>
      </c>
      <c r="B317" s="17" t="s">
        <v>74</v>
      </c>
      <c r="C317" s="102">
        <v>3.5815540970100075E-3</v>
      </c>
      <c r="D317" s="102">
        <v>3.6882073121931643E-3</v>
      </c>
      <c r="E317" s="102">
        <v>1.8024497684697306E-3</v>
      </c>
      <c r="F317" s="102">
        <v>1.7374031236187717E-2</v>
      </c>
      <c r="G317" s="102">
        <v>4.9246505434407889E-3</v>
      </c>
      <c r="H317" s="102">
        <v>7.4251619799347362E-3</v>
      </c>
      <c r="I317" s="102">
        <v>7.9436525083751118E-3</v>
      </c>
      <c r="J317" s="102">
        <v>6.9088977146099283E-3</v>
      </c>
      <c r="K317" s="102">
        <v>1.2772661319828172E-3</v>
      </c>
      <c r="L317" s="102">
        <v>8.0314244711673175E-3</v>
      </c>
      <c r="M317" s="102">
        <v>4.8209370486766E-3</v>
      </c>
      <c r="N317" s="102">
        <v>4.4205234747880665E-3</v>
      </c>
      <c r="O317" s="102">
        <v>7.1689500774853509E-3</v>
      </c>
      <c r="P317" s="102">
        <v>6.4915852571343045E-3</v>
      </c>
      <c r="Q317" s="102">
        <v>7.5511998005658495E-3</v>
      </c>
      <c r="R317" s="102">
        <v>6.0699460401853339E-3</v>
      </c>
      <c r="S317" s="102">
        <v>5.8433911023581314E-3</v>
      </c>
      <c r="T317" s="102">
        <v>4.0228923963009765E-3</v>
      </c>
      <c r="U317" s="102">
        <v>6.7049681506610561E-3</v>
      </c>
      <c r="V317" s="102">
        <v>7.0649250232987688E-3</v>
      </c>
      <c r="W317" s="102">
        <v>6.5023043674632235E-3</v>
      </c>
      <c r="X317" s="102">
        <v>1.448783382646408E-2</v>
      </c>
      <c r="Y317" s="102">
        <v>5.6723886634416961E-3</v>
      </c>
      <c r="Z317" s="102">
        <v>3.1719548583853646E-2</v>
      </c>
      <c r="AA317" s="102">
        <v>1.8733121960062424E-2</v>
      </c>
      <c r="AB317" s="102">
        <v>1.0069319921482618</v>
      </c>
      <c r="AC317" s="102">
        <v>2.8422958984352875E-2</v>
      </c>
      <c r="AD317" s="102">
        <v>3.0052014210405677E-2</v>
      </c>
      <c r="AE317" s="102">
        <v>2.5039374088449704E-3</v>
      </c>
      <c r="AF317" s="102">
        <v>1.7341839989224391E-2</v>
      </c>
      <c r="AG317" s="102">
        <v>9.637505891620695E-3</v>
      </c>
      <c r="AH317" s="102">
        <v>2.3315241824172959E-2</v>
      </c>
      <c r="AI317" s="102">
        <v>8.596497397257586E-3</v>
      </c>
      <c r="AJ317" s="102">
        <v>1.9285944235789731E-2</v>
      </c>
      <c r="AK317" s="102">
        <v>6.1620666241169403E-3</v>
      </c>
      <c r="AL317" s="102">
        <v>1.5322778177116778E-2</v>
      </c>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c r="DE317" s="4"/>
      <c r="DF317" s="4"/>
      <c r="DG317" s="4"/>
      <c r="DH317" s="4"/>
      <c r="DI317" s="4"/>
      <c r="DJ317" s="4"/>
      <c r="DK317" s="4"/>
      <c r="DL317" s="4"/>
      <c r="DM317" s="4"/>
      <c r="DN317" s="4"/>
      <c r="DO317" s="4"/>
      <c r="DP317" s="4"/>
      <c r="DQ317" s="4"/>
      <c r="DR317" s="4"/>
      <c r="DS317" s="4"/>
      <c r="DT317" s="4"/>
      <c r="DU317" s="4"/>
      <c r="DV317" s="4"/>
      <c r="DW317" s="4"/>
      <c r="DX317" s="4"/>
      <c r="DY317" s="4"/>
      <c r="DZ317" s="4"/>
      <c r="EA317" s="4"/>
      <c r="EB317" s="4"/>
      <c r="EC317" s="4"/>
      <c r="ED317" s="4"/>
    </row>
    <row r="318" spans="1:134" ht="24.75" customHeight="1">
      <c r="A318" s="16" t="s">
        <v>24</v>
      </c>
      <c r="B318" s="17" t="s">
        <v>75</v>
      </c>
      <c r="C318" s="102">
        <v>3.4894156352590779E-2</v>
      </c>
      <c r="D318" s="102">
        <v>2.9409460905938774E-2</v>
      </c>
      <c r="E318" s="102">
        <v>2.1931761974107698E-2</v>
      </c>
      <c r="F318" s="102">
        <v>0.23102486975299619</v>
      </c>
      <c r="G318" s="102">
        <v>2.8151762760689095E-2</v>
      </c>
      <c r="H318" s="102">
        <v>2.1236602666839997E-2</v>
      </c>
      <c r="I318" s="102">
        <v>3.4057667831927978E-2</v>
      </c>
      <c r="J318" s="102">
        <v>2.3799897141712524E-2</v>
      </c>
      <c r="K318" s="102">
        <v>1.8311973473141278E-2</v>
      </c>
      <c r="L318" s="102">
        <v>5.2732157540912178E-2</v>
      </c>
      <c r="M318" s="102">
        <v>2.2423742565307419E-2</v>
      </c>
      <c r="N318" s="102">
        <v>2.2884396226771835E-2</v>
      </c>
      <c r="O318" s="102">
        <v>2.4616785718838366E-2</v>
      </c>
      <c r="P318" s="102">
        <v>1.8694445671047416E-2</v>
      </c>
      <c r="Q318" s="102">
        <v>1.7789458997231455E-2</v>
      </c>
      <c r="R318" s="102">
        <v>1.8911861954027297E-2</v>
      </c>
      <c r="S318" s="102">
        <v>1.7872668135198871E-2</v>
      </c>
      <c r="T318" s="102">
        <v>1.7982513003687702E-2</v>
      </c>
      <c r="U318" s="102">
        <v>1.6775044125484063E-2</v>
      </c>
      <c r="V318" s="102">
        <v>3.9191118176958327E-2</v>
      </c>
      <c r="W318" s="102">
        <v>3.880773940287733E-2</v>
      </c>
      <c r="X318" s="102">
        <v>3.0421218249589196E-2</v>
      </c>
      <c r="Y318" s="102">
        <v>2.7663889599472358E-2</v>
      </c>
      <c r="Z318" s="102">
        <v>3.4160192419755167E-2</v>
      </c>
      <c r="AA318" s="102">
        <v>1.7427065304447407E-2</v>
      </c>
      <c r="AB318" s="102">
        <v>3.5283194378696483E-3</v>
      </c>
      <c r="AC318" s="102">
        <v>1.0882463681004317</v>
      </c>
      <c r="AD318" s="102">
        <v>1.6725895023595505E-2</v>
      </c>
      <c r="AE318" s="102">
        <v>1.7673785066739979E-2</v>
      </c>
      <c r="AF318" s="102">
        <v>1.6827404757649364E-2</v>
      </c>
      <c r="AG318" s="102">
        <v>1.5727964355662264E-2</v>
      </c>
      <c r="AH318" s="102">
        <v>2.0741029694459859E-2</v>
      </c>
      <c r="AI318" s="102">
        <v>1.2840704122165278E-2</v>
      </c>
      <c r="AJ318" s="102">
        <v>2.3677078849871788E-2</v>
      </c>
      <c r="AK318" s="102">
        <v>4.508829730635059E-2</v>
      </c>
      <c r="AL318" s="102">
        <v>4.5356282048085998E-2</v>
      </c>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c r="DE318" s="4"/>
      <c r="DF318" s="4"/>
      <c r="DG318" s="4"/>
      <c r="DH318" s="4"/>
      <c r="DI318" s="4"/>
      <c r="DJ318" s="4"/>
      <c r="DK318" s="4"/>
      <c r="DL318" s="4"/>
      <c r="DM318" s="4"/>
      <c r="DN318" s="4"/>
      <c r="DO318" s="4"/>
      <c r="DP318" s="4"/>
      <c r="DQ318" s="4"/>
      <c r="DR318" s="4"/>
      <c r="DS318" s="4"/>
      <c r="DT318" s="4"/>
      <c r="DU318" s="4"/>
      <c r="DV318" s="4"/>
      <c r="DW318" s="4"/>
      <c r="DX318" s="4"/>
      <c r="DY318" s="4"/>
      <c r="DZ318" s="4"/>
      <c r="EA318" s="4"/>
      <c r="EB318" s="4"/>
      <c r="EC318" s="4"/>
      <c r="ED318" s="4"/>
    </row>
    <row r="319" spans="1:134" ht="24.75" customHeight="1">
      <c r="A319" s="16" t="s">
        <v>25</v>
      </c>
      <c r="B319" s="17" t="s">
        <v>76</v>
      </c>
      <c r="C319" s="102">
        <v>5.8547374835405874E-3</v>
      </c>
      <c r="D319" s="102">
        <v>7.4641102850312186E-3</v>
      </c>
      <c r="E319" s="102">
        <v>1.8903340645393368E-3</v>
      </c>
      <c r="F319" s="102">
        <v>1.1340233200626226E-2</v>
      </c>
      <c r="G319" s="102">
        <v>6.1212741327995842E-3</v>
      </c>
      <c r="H319" s="102">
        <v>1.0997661347837445E-2</v>
      </c>
      <c r="I319" s="102">
        <v>1.0195586762299494E-2</v>
      </c>
      <c r="J319" s="102">
        <v>1.3089297830082886E-2</v>
      </c>
      <c r="K319" s="102">
        <v>1.4467308816858314E-3</v>
      </c>
      <c r="L319" s="102">
        <v>1.1370529786748374E-2</v>
      </c>
      <c r="M319" s="102">
        <v>5.9405701801308894E-3</v>
      </c>
      <c r="N319" s="102">
        <v>8.3160150777106309E-3</v>
      </c>
      <c r="O319" s="102">
        <v>1.0923251317290088E-2</v>
      </c>
      <c r="P319" s="102">
        <v>1.2266868944351087E-2</v>
      </c>
      <c r="Q319" s="102">
        <v>1.7799202341089851E-2</v>
      </c>
      <c r="R319" s="102">
        <v>1.8630493909667745E-2</v>
      </c>
      <c r="S319" s="102">
        <v>1.2847082168103081E-2</v>
      </c>
      <c r="T319" s="102">
        <v>6.566632071368486E-3</v>
      </c>
      <c r="U319" s="102">
        <v>1.1142275731109782E-2</v>
      </c>
      <c r="V319" s="102">
        <v>1.0702044201818854E-2</v>
      </c>
      <c r="W319" s="102">
        <v>1.0552335716827737E-2</v>
      </c>
      <c r="X319" s="102">
        <v>1.7165471314782924E-2</v>
      </c>
      <c r="Y319" s="102">
        <v>2.0599578585156059E-2</v>
      </c>
      <c r="Z319" s="102">
        <v>3.0092119672312706E-2</v>
      </c>
      <c r="AA319" s="102">
        <v>4.1836850395614633E-2</v>
      </c>
      <c r="AB319" s="102">
        <v>3.8451148172983637E-3</v>
      </c>
      <c r="AC319" s="102">
        <v>1.2594981895373641E-2</v>
      </c>
      <c r="AD319" s="102">
        <v>1.0576363569159295</v>
      </c>
      <c r="AE319" s="102">
        <v>1.924402005099075E-2</v>
      </c>
      <c r="AF319" s="102">
        <v>3.0181532094724111E-2</v>
      </c>
      <c r="AG319" s="102">
        <v>1.2873234063581197E-2</v>
      </c>
      <c r="AH319" s="102">
        <v>4.4922193620092567E-2</v>
      </c>
      <c r="AI319" s="102">
        <v>2.7127966299689124E-2</v>
      </c>
      <c r="AJ319" s="102">
        <v>1.8630230991981654E-2</v>
      </c>
      <c r="AK319" s="102">
        <v>5.8536939889573371E-3</v>
      </c>
      <c r="AL319" s="102">
        <v>4.264582107587505E-2</v>
      </c>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c r="DE319" s="4"/>
      <c r="DF319" s="4"/>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row>
    <row r="320" spans="1:134" ht="24.75" customHeight="1">
      <c r="A320" s="16" t="s">
        <v>26</v>
      </c>
      <c r="B320" s="17" t="s">
        <v>77</v>
      </c>
      <c r="C320" s="102">
        <v>3.5866461206491011E-3</v>
      </c>
      <c r="D320" s="102">
        <v>1.4603015506903174E-3</v>
      </c>
      <c r="E320" s="102">
        <v>1.1490011315224184E-4</v>
      </c>
      <c r="F320" s="102">
        <v>2.9668871599060017E-3</v>
      </c>
      <c r="G320" s="102">
        <v>1.2936847708530654E-3</v>
      </c>
      <c r="H320" s="102">
        <v>1.4610721046072201E-3</v>
      </c>
      <c r="I320" s="102">
        <v>1.814538992368807E-3</v>
      </c>
      <c r="J320" s="102">
        <v>7.7850534863255552E-4</v>
      </c>
      <c r="K320" s="102">
        <v>1.1837834532398726E-4</v>
      </c>
      <c r="L320" s="102">
        <v>2.8035536632047618E-3</v>
      </c>
      <c r="M320" s="102">
        <v>1.5203375928453118E-3</v>
      </c>
      <c r="N320" s="102">
        <v>2.1766334028141474E-3</v>
      </c>
      <c r="O320" s="102">
        <v>1.3052152447782627E-3</v>
      </c>
      <c r="P320" s="102">
        <v>1.7547820598948465E-3</v>
      </c>
      <c r="Q320" s="102">
        <v>1.3040773208149081E-3</v>
      </c>
      <c r="R320" s="102">
        <v>9.2070381541326407E-4</v>
      </c>
      <c r="S320" s="102">
        <v>8.478204408500495E-4</v>
      </c>
      <c r="T320" s="102">
        <v>7.5399722191914914E-4</v>
      </c>
      <c r="U320" s="102">
        <v>8.8862267327430137E-4</v>
      </c>
      <c r="V320" s="102">
        <v>1.1216409972772952E-3</v>
      </c>
      <c r="W320" s="102">
        <v>2.0898361898804858E-3</v>
      </c>
      <c r="X320" s="102">
        <v>8.5196487919881345E-4</v>
      </c>
      <c r="Y320" s="102">
        <v>1.945358764850656E-3</v>
      </c>
      <c r="Z320" s="102">
        <v>1.4760472564320532E-3</v>
      </c>
      <c r="AA320" s="102">
        <v>1.0901940854361686E-3</v>
      </c>
      <c r="AB320" s="102">
        <v>9.5385662485092295E-4</v>
      </c>
      <c r="AC320" s="102">
        <v>1.7429645754652445E-3</v>
      </c>
      <c r="AD320" s="102">
        <v>2.4641421155954303E-3</v>
      </c>
      <c r="AE320" s="102">
        <v>1.0002330093636791</v>
      </c>
      <c r="AF320" s="102">
        <v>4.8402572974538503E-3</v>
      </c>
      <c r="AG320" s="102">
        <v>9.5368547806166969E-4</v>
      </c>
      <c r="AH320" s="102">
        <v>8.2041044664524199E-4</v>
      </c>
      <c r="AI320" s="102">
        <v>1.0740121110664733E-3</v>
      </c>
      <c r="AJ320" s="102">
        <v>1.0667840240884191E-3</v>
      </c>
      <c r="AK320" s="102">
        <v>4.7099556063206149E-4</v>
      </c>
      <c r="AL320" s="102">
        <v>0.28057230553547102</v>
      </c>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row>
    <row r="321" spans="1:134" ht="24.75" customHeight="1">
      <c r="A321" s="16" t="s">
        <v>27</v>
      </c>
      <c r="B321" s="17" t="s">
        <v>78</v>
      </c>
      <c r="C321" s="102">
        <v>2.6670477593366557E-3</v>
      </c>
      <c r="D321" s="102">
        <v>3.6474587769772444E-3</v>
      </c>
      <c r="E321" s="102">
        <v>1.1642229722232948E-3</v>
      </c>
      <c r="F321" s="102">
        <v>2.0042648766374202E-3</v>
      </c>
      <c r="G321" s="102">
        <v>7.4376102810882134E-3</v>
      </c>
      <c r="H321" s="102">
        <v>6.9149783497419815E-3</v>
      </c>
      <c r="I321" s="102">
        <v>6.5553096891418933E-3</v>
      </c>
      <c r="J321" s="102">
        <v>6.261066985658989E-2</v>
      </c>
      <c r="K321" s="102">
        <v>2.2154941081698313E-3</v>
      </c>
      <c r="L321" s="102">
        <v>3.7690035240227487E-2</v>
      </c>
      <c r="M321" s="102">
        <v>9.3900604194677249E-3</v>
      </c>
      <c r="N321" s="102">
        <v>1.6675983017594903E-2</v>
      </c>
      <c r="O321" s="102">
        <v>8.8801114135052452E-3</v>
      </c>
      <c r="P321" s="102">
        <v>3.1229487143306086E-2</v>
      </c>
      <c r="Q321" s="102">
        <v>7.4779779291594559E-2</v>
      </c>
      <c r="R321" s="102">
        <v>7.5771789849048837E-2</v>
      </c>
      <c r="S321" s="102">
        <v>9.4216405686035037E-2</v>
      </c>
      <c r="T321" s="102">
        <v>3.8562737960172788E-2</v>
      </c>
      <c r="U321" s="102">
        <v>6.560665173532701E-2</v>
      </c>
      <c r="V321" s="102">
        <v>2.4574811316756991E-2</v>
      </c>
      <c r="W321" s="102">
        <v>3.1865663100915918E-3</v>
      </c>
      <c r="X321" s="102">
        <v>1.7566760176363157E-2</v>
      </c>
      <c r="Y321" s="102">
        <v>1.9158648594494664E-3</v>
      </c>
      <c r="Z321" s="102">
        <v>3.826422917990473E-3</v>
      </c>
      <c r="AA321" s="102">
        <v>1.5300215949236489E-3</v>
      </c>
      <c r="AB321" s="102">
        <v>3.4655661869832389E-4</v>
      </c>
      <c r="AC321" s="102">
        <v>3.8133014937242076E-3</v>
      </c>
      <c r="AD321" s="102">
        <v>1.2483290152229395E-2</v>
      </c>
      <c r="AE321" s="102">
        <v>1.0272736756085591E-3</v>
      </c>
      <c r="AF321" s="102">
        <v>1.003687687733251</v>
      </c>
      <c r="AG321" s="102">
        <v>3.300727281461724E-3</v>
      </c>
      <c r="AH321" s="102">
        <v>1.2889515084953387E-3</v>
      </c>
      <c r="AI321" s="102">
        <v>3.8480384094515836E-3</v>
      </c>
      <c r="AJ321" s="102">
        <v>1.8873385113140023E-3</v>
      </c>
      <c r="AK321" s="102">
        <v>3.0281236587990654E-3</v>
      </c>
      <c r="AL321" s="102">
        <v>3.2722575658093514E-2</v>
      </c>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row>
    <row r="322" spans="1:134" ht="24.75" customHeight="1">
      <c r="A322" s="16" t="s">
        <v>28</v>
      </c>
      <c r="B322" s="17" t="s">
        <v>79</v>
      </c>
      <c r="C322" s="102">
        <v>6.627104242387361E-4</v>
      </c>
      <c r="D322" s="102">
        <v>5.2937584671243981E-6</v>
      </c>
      <c r="E322" s="102">
        <v>2.8153942431054867E-6</v>
      </c>
      <c r="F322" s="102">
        <v>2.0474289227149731E-5</v>
      </c>
      <c r="G322" s="102">
        <v>1.8855730381184683E-5</v>
      </c>
      <c r="H322" s="102">
        <v>7.0562155647415812E-6</v>
      </c>
      <c r="I322" s="102">
        <v>8.4648430306292958E-6</v>
      </c>
      <c r="J322" s="102">
        <v>1.3389986036958903E-5</v>
      </c>
      <c r="K322" s="102">
        <v>1.6926896981921901E-6</v>
      </c>
      <c r="L322" s="102">
        <v>8.5709378758975185E-6</v>
      </c>
      <c r="M322" s="102">
        <v>6.8548694730419475E-6</v>
      </c>
      <c r="N322" s="102">
        <v>5.4007088926939049E-6</v>
      </c>
      <c r="O322" s="102">
        <v>4.9577422820858356E-6</v>
      </c>
      <c r="P322" s="102">
        <v>5.3350430676950526E-6</v>
      </c>
      <c r="Q322" s="102">
        <v>5.5271908618471075E-6</v>
      </c>
      <c r="R322" s="102">
        <v>5.1991810745509508E-6</v>
      </c>
      <c r="S322" s="102">
        <v>4.9884227865194021E-6</v>
      </c>
      <c r="T322" s="102">
        <v>3.9701418596166068E-6</v>
      </c>
      <c r="U322" s="102">
        <v>4.8081684810374222E-6</v>
      </c>
      <c r="V322" s="102">
        <v>7.6133357569696589E-6</v>
      </c>
      <c r="W322" s="102">
        <v>6.7606165960645284E-6</v>
      </c>
      <c r="X322" s="102">
        <v>8.3922007112002695E-6</v>
      </c>
      <c r="Y322" s="102">
        <v>2.8894210919947403E-5</v>
      </c>
      <c r="Z322" s="102">
        <v>2.7172455825129087E-5</v>
      </c>
      <c r="AA322" s="102">
        <v>3.4029943695287769E-5</v>
      </c>
      <c r="AB322" s="102">
        <v>3.9177000793048418E-6</v>
      </c>
      <c r="AC322" s="102">
        <v>7.2358574417732375E-5</v>
      </c>
      <c r="AD322" s="102">
        <v>4.0376412560060585E-5</v>
      </c>
      <c r="AE322" s="102">
        <v>8.7027823802895921E-6</v>
      </c>
      <c r="AF322" s="102">
        <v>2.000852835908758E-5</v>
      </c>
      <c r="AG322" s="102">
        <v>1.0174360346972324</v>
      </c>
      <c r="AH322" s="102">
        <v>1.5487572510393117E-5</v>
      </c>
      <c r="AI322" s="102">
        <v>8.6935088037427104E-6</v>
      </c>
      <c r="AJ322" s="102">
        <v>5.720528918198266E-5</v>
      </c>
      <c r="AK322" s="102">
        <v>7.1035013820125064E-6</v>
      </c>
      <c r="AL322" s="102">
        <v>2.4793317746777196E-4</v>
      </c>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row>
    <row r="323" spans="1:134" ht="24.75" customHeight="1">
      <c r="A323" s="16" t="s">
        <v>29</v>
      </c>
      <c r="B323" s="17" t="s">
        <v>80</v>
      </c>
      <c r="C323" s="102">
        <v>2.1160143622237681E-4</v>
      </c>
      <c r="D323" s="102">
        <v>1.5552644921162434E-3</v>
      </c>
      <c r="E323" s="102">
        <v>1.1639570381947217E-4</v>
      </c>
      <c r="F323" s="102">
        <v>1.8079020971156494E-3</v>
      </c>
      <c r="G323" s="102">
        <v>7.6520536558033285E-4</v>
      </c>
      <c r="H323" s="102">
        <v>1.2278731087224019E-3</v>
      </c>
      <c r="I323" s="102">
        <v>6.3780954639238016E-4</v>
      </c>
      <c r="J323" s="102">
        <v>1.5054521877757106E-3</v>
      </c>
      <c r="K323" s="102">
        <v>3.2454178724219425E-4</v>
      </c>
      <c r="L323" s="102">
        <v>1.2667040286738881E-3</v>
      </c>
      <c r="M323" s="102">
        <v>9.4088438803107668E-4</v>
      </c>
      <c r="N323" s="102">
        <v>4.5214518182643958E-4</v>
      </c>
      <c r="O323" s="102">
        <v>1.1357816706762925E-3</v>
      </c>
      <c r="P323" s="102">
        <v>1.4013163592472549E-3</v>
      </c>
      <c r="Q323" s="102">
        <v>8.0176016789772903E-4</v>
      </c>
      <c r="R323" s="102">
        <v>1.3300127456150549E-3</v>
      </c>
      <c r="S323" s="102">
        <v>7.2945737218690118E-4</v>
      </c>
      <c r="T323" s="102">
        <v>5.0145776011005646E-4</v>
      </c>
      <c r="U323" s="102">
        <v>6.2059122024048089E-4</v>
      </c>
      <c r="V323" s="102">
        <v>8.8495419355826433E-4</v>
      </c>
      <c r="W323" s="102">
        <v>7.6979010203704571E-4</v>
      </c>
      <c r="X323" s="102">
        <v>1.620681396033563E-3</v>
      </c>
      <c r="Y323" s="102">
        <v>4.7674795264808075E-3</v>
      </c>
      <c r="Z323" s="102">
        <v>6.9118537354640765E-4</v>
      </c>
      <c r="AA323" s="102">
        <v>2.1977465817246081E-3</v>
      </c>
      <c r="AB323" s="102">
        <v>3.5125489444045238E-4</v>
      </c>
      <c r="AC323" s="102">
        <v>1.2430837169180172E-3</v>
      </c>
      <c r="AD323" s="102">
        <v>8.8646662311805621E-4</v>
      </c>
      <c r="AE323" s="102">
        <v>1.9386283441746375E-4</v>
      </c>
      <c r="AF323" s="102">
        <v>1.6974160052730112E-3</v>
      </c>
      <c r="AG323" s="102">
        <v>1.1212181836365285E-3</v>
      </c>
      <c r="AH323" s="102">
        <v>1.0002160130077427</v>
      </c>
      <c r="AI323" s="102">
        <v>1.6107984852584912E-3</v>
      </c>
      <c r="AJ323" s="102">
        <v>2.7814222968469268E-3</v>
      </c>
      <c r="AK323" s="102">
        <v>2.4144342813631439E-4</v>
      </c>
      <c r="AL323" s="102">
        <v>3.2078853199782745E-3</v>
      </c>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row>
    <row r="324" spans="1:134" ht="24.75" customHeight="1">
      <c r="A324" s="16" t="s">
        <v>30</v>
      </c>
      <c r="B324" s="17" t="s">
        <v>81</v>
      </c>
      <c r="C324" s="102">
        <v>1.95225519736918E-2</v>
      </c>
      <c r="D324" s="102">
        <v>1.2213120121512157E-2</v>
      </c>
      <c r="E324" s="102">
        <v>5.9353347041416144E-3</v>
      </c>
      <c r="F324" s="102">
        <v>4.6700539253261848E-2</v>
      </c>
      <c r="G324" s="102">
        <v>2.5451737862270004E-2</v>
      </c>
      <c r="H324" s="102">
        <v>2.7918643020260578E-2</v>
      </c>
      <c r="I324" s="102">
        <v>2.7383287630527098E-2</v>
      </c>
      <c r="J324" s="102">
        <v>4.9848924843749344E-2</v>
      </c>
      <c r="K324" s="102">
        <v>4.6060535818814308E-3</v>
      </c>
      <c r="L324" s="102">
        <v>4.0980440476784702E-2</v>
      </c>
      <c r="M324" s="102">
        <v>1.6956596108272784E-2</v>
      </c>
      <c r="N324" s="102">
        <v>2.4369600770762969E-2</v>
      </c>
      <c r="O324" s="102">
        <v>2.6709599967095137E-2</v>
      </c>
      <c r="P324" s="102">
        <v>3.1721663528249712E-2</v>
      </c>
      <c r="Q324" s="102">
        <v>3.7938253952916674E-2</v>
      </c>
      <c r="R324" s="102">
        <v>3.7288682104586947E-2</v>
      </c>
      <c r="S324" s="102">
        <v>4.0528760189154481E-2</v>
      </c>
      <c r="T324" s="102">
        <v>2.6903619660557029E-2</v>
      </c>
      <c r="U324" s="102">
        <v>3.6227794065682974E-2</v>
      </c>
      <c r="V324" s="102">
        <v>3.0960032720633877E-2</v>
      </c>
      <c r="W324" s="102">
        <v>5.1903077936724114E-2</v>
      </c>
      <c r="X324" s="102">
        <v>4.9315108785107802E-2</v>
      </c>
      <c r="Y324" s="102">
        <v>4.5537803643355211E-2</v>
      </c>
      <c r="Z324" s="102">
        <v>4.3456803355315196E-2</v>
      </c>
      <c r="AA324" s="102">
        <v>7.4756052796596237E-2</v>
      </c>
      <c r="AB324" s="102">
        <v>1.616872230692859E-2</v>
      </c>
      <c r="AC324" s="102">
        <v>7.2738460896552323E-2</v>
      </c>
      <c r="AD324" s="102">
        <v>9.0934336744557753E-2</v>
      </c>
      <c r="AE324" s="102">
        <v>2.8991948866921663E-2</v>
      </c>
      <c r="AF324" s="102">
        <v>4.3420183605246854E-2</v>
      </c>
      <c r="AG324" s="102">
        <v>3.3708328150467114E-2</v>
      </c>
      <c r="AH324" s="102">
        <v>4.864637055783174E-2</v>
      </c>
      <c r="AI324" s="102">
        <v>1.0586656909663001</v>
      </c>
      <c r="AJ324" s="102">
        <v>2.890689041829746E-2</v>
      </c>
      <c r="AK324" s="102">
        <v>1.2268683146263826E-2</v>
      </c>
      <c r="AL324" s="102">
        <v>7.2335801784871423E-2</v>
      </c>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c r="DJ324" s="4"/>
      <c r="DK324" s="4"/>
      <c r="DL324" s="4"/>
      <c r="DM324" s="4"/>
      <c r="DN324" s="4"/>
      <c r="DO324" s="4"/>
      <c r="DP324" s="4"/>
      <c r="DQ324" s="4"/>
      <c r="DR324" s="4"/>
      <c r="DS324" s="4"/>
      <c r="DT324" s="4"/>
      <c r="DU324" s="4"/>
      <c r="DV324" s="4"/>
      <c r="DW324" s="4"/>
      <c r="DX324" s="4"/>
      <c r="DY324" s="4"/>
      <c r="DZ324" s="4"/>
      <c r="EA324" s="4"/>
      <c r="EB324" s="4"/>
      <c r="EC324" s="4"/>
      <c r="ED324" s="4"/>
    </row>
    <row r="325" spans="1:134" ht="24.75" customHeight="1">
      <c r="A325" s="16" t="s">
        <v>31</v>
      </c>
      <c r="B325" s="17" t="s">
        <v>82</v>
      </c>
      <c r="C325" s="102">
        <v>7.8119127235864213E-4</v>
      </c>
      <c r="D325" s="102">
        <v>1.3590472939680727E-3</v>
      </c>
      <c r="E325" s="102">
        <v>5.4671539851455496E-5</v>
      </c>
      <c r="F325" s="102">
        <v>4.3540902018673183E-4</v>
      </c>
      <c r="G325" s="102">
        <v>2.2155951155654276E-4</v>
      </c>
      <c r="H325" s="102">
        <v>2.894997816860261E-4</v>
      </c>
      <c r="I325" s="102">
        <v>2.5778779136777783E-4</v>
      </c>
      <c r="J325" s="102">
        <v>3.2569726594704429E-4</v>
      </c>
      <c r="K325" s="102">
        <v>4.4567928208651971E-5</v>
      </c>
      <c r="L325" s="102">
        <v>3.0689635834530219E-4</v>
      </c>
      <c r="M325" s="102">
        <v>2.0997837038340154E-4</v>
      </c>
      <c r="N325" s="102">
        <v>2.7518926554814381E-4</v>
      </c>
      <c r="O325" s="102">
        <v>2.3734359091531955E-4</v>
      </c>
      <c r="P325" s="102">
        <v>2.7766107760607332E-4</v>
      </c>
      <c r="Q325" s="102">
        <v>3.8463305987343428E-4</v>
      </c>
      <c r="R325" s="102">
        <v>3.5678848033919613E-4</v>
      </c>
      <c r="S325" s="102">
        <v>3.8131514633526342E-4</v>
      </c>
      <c r="T325" s="102">
        <v>2.3807612814461925E-4</v>
      </c>
      <c r="U325" s="102">
        <v>2.5307017901511056E-4</v>
      </c>
      <c r="V325" s="102">
        <v>4.8241364032224206E-4</v>
      </c>
      <c r="W325" s="102">
        <v>4.9347411239935093E-4</v>
      </c>
      <c r="X325" s="102">
        <v>2.6431888529412689E-4</v>
      </c>
      <c r="Y325" s="102">
        <v>2.9182214255707602E-4</v>
      </c>
      <c r="Z325" s="102">
        <v>8.5963512630955221E-4</v>
      </c>
      <c r="AA325" s="102">
        <v>4.0978658400741495E-4</v>
      </c>
      <c r="AB325" s="102">
        <v>5.7058812123956799E-4</v>
      </c>
      <c r="AC325" s="102">
        <v>6.0764404402698102E-4</v>
      </c>
      <c r="AD325" s="102">
        <v>2.6018883236160312E-3</v>
      </c>
      <c r="AE325" s="102">
        <v>3.9831526934149225E-4</v>
      </c>
      <c r="AF325" s="102">
        <v>1.2658305601696486E-3</v>
      </c>
      <c r="AG325" s="102">
        <v>9.6836111930347149E-3</v>
      </c>
      <c r="AH325" s="102">
        <v>2.6017292961205067E-3</v>
      </c>
      <c r="AI325" s="102">
        <v>1.1194459682671572E-3</v>
      </c>
      <c r="AJ325" s="102">
        <v>1.0081331158271516</v>
      </c>
      <c r="AK325" s="102">
        <v>1.7749296980640677E-4</v>
      </c>
      <c r="AL325" s="102">
        <v>2.8465662203073926E-3</v>
      </c>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c r="DJ325" s="4"/>
      <c r="DK325" s="4"/>
      <c r="DL325" s="4"/>
      <c r="DM325" s="4"/>
      <c r="DN325" s="4"/>
      <c r="DO325" s="4"/>
      <c r="DP325" s="4"/>
      <c r="DQ325" s="4"/>
      <c r="DR325" s="4"/>
      <c r="DS325" s="4"/>
      <c r="DT325" s="4"/>
      <c r="DU325" s="4"/>
      <c r="DV325" s="4"/>
      <c r="DW325" s="4"/>
      <c r="DX325" s="4"/>
      <c r="DY325" s="4"/>
      <c r="DZ325" s="4"/>
      <c r="EA325" s="4"/>
      <c r="EB325" s="4"/>
      <c r="EC325" s="4"/>
      <c r="ED325" s="4"/>
    </row>
    <row r="326" spans="1:134" ht="24.75" customHeight="1">
      <c r="A326" s="16" t="s">
        <v>32</v>
      </c>
      <c r="B326" s="17" t="s">
        <v>83</v>
      </c>
      <c r="C326" s="102">
        <v>1.1746896611913777E-3</v>
      </c>
      <c r="D326" s="102">
        <v>1.9117273372916837E-3</v>
      </c>
      <c r="E326" s="102">
        <v>2.4758069037035128E-4</v>
      </c>
      <c r="F326" s="102">
        <v>1.7839599259476121E-3</v>
      </c>
      <c r="G326" s="102">
        <v>1.1447178027803057E-3</v>
      </c>
      <c r="H326" s="102">
        <v>1.6117982170308592E-3</v>
      </c>
      <c r="I326" s="102">
        <v>1.4537807413253579E-3</v>
      </c>
      <c r="J326" s="102">
        <v>1.2504607975532315E-3</v>
      </c>
      <c r="K326" s="102">
        <v>1.288294348279957E-4</v>
      </c>
      <c r="L326" s="102">
        <v>1.7129014444271825E-3</v>
      </c>
      <c r="M326" s="102">
        <v>7.2285471353996625E-4</v>
      </c>
      <c r="N326" s="102">
        <v>1.0239477435046208E-3</v>
      </c>
      <c r="O326" s="102">
        <v>1.5837831338281301E-3</v>
      </c>
      <c r="P326" s="102">
        <v>1.7232894626202711E-3</v>
      </c>
      <c r="Q326" s="102">
        <v>2.2247558253711561E-3</v>
      </c>
      <c r="R326" s="102">
        <v>2.1141081219253968E-3</v>
      </c>
      <c r="S326" s="102">
        <v>2.493918356256303E-3</v>
      </c>
      <c r="T326" s="102">
        <v>1.0871083168320847E-3</v>
      </c>
      <c r="U326" s="102">
        <v>1.7340873098206813E-3</v>
      </c>
      <c r="V326" s="102">
        <v>1.2935374296519449E-3</v>
      </c>
      <c r="W326" s="102">
        <v>8.0245619248861511E-4</v>
      </c>
      <c r="X326" s="102">
        <v>1.7795835753482447E-3</v>
      </c>
      <c r="Y326" s="102">
        <v>2.3230210740796649E-3</v>
      </c>
      <c r="Z326" s="102">
        <v>4.362187598201785E-3</v>
      </c>
      <c r="AA326" s="102">
        <v>4.2267608505791188E-3</v>
      </c>
      <c r="AB326" s="102">
        <v>4.7914845235023164E-4</v>
      </c>
      <c r="AC326" s="102">
        <v>2.1389527559482128E-3</v>
      </c>
      <c r="AD326" s="102">
        <v>2.0080174425656807E-3</v>
      </c>
      <c r="AE326" s="102">
        <v>1.8077726479404815E-3</v>
      </c>
      <c r="AF326" s="102">
        <v>5.2439017492130601E-3</v>
      </c>
      <c r="AG326" s="102">
        <v>2.8276231629268756E-3</v>
      </c>
      <c r="AH326" s="102">
        <v>4.4561917070909118E-3</v>
      </c>
      <c r="AI326" s="102">
        <v>1.9937829741533747E-3</v>
      </c>
      <c r="AJ326" s="102">
        <v>2.6169456626566976E-3</v>
      </c>
      <c r="AK326" s="102">
        <v>1.0008462591708691</v>
      </c>
      <c r="AL326" s="102">
        <v>3.137374326459583E-3</v>
      </c>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c r="DJ326" s="4"/>
      <c r="DK326" s="4"/>
      <c r="DL326" s="4"/>
      <c r="DM326" s="4"/>
      <c r="DN326" s="4"/>
      <c r="DO326" s="4"/>
      <c r="DP326" s="4"/>
      <c r="DQ326" s="4"/>
      <c r="DR326" s="4"/>
      <c r="DS326" s="4"/>
      <c r="DT326" s="4"/>
      <c r="DU326" s="4"/>
      <c r="DV326" s="4"/>
      <c r="DW326" s="4"/>
      <c r="DX326" s="4"/>
      <c r="DY326" s="4"/>
      <c r="DZ326" s="4"/>
      <c r="EA326" s="4"/>
      <c r="EB326" s="4"/>
      <c r="EC326" s="4"/>
      <c r="ED326" s="4"/>
    </row>
    <row r="327" spans="1:134" ht="24.75" customHeight="1">
      <c r="A327" s="23" t="s">
        <v>33</v>
      </c>
      <c r="B327" s="24" t="s">
        <v>84</v>
      </c>
      <c r="C327" s="102">
        <v>1.2825361079505767E-2</v>
      </c>
      <c r="D327" s="102">
        <v>5.2218406953335027E-3</v>
      </c>
      <c r="E327" s="102">
        <v>4.1086725305001002E-4</v>
      </c>
      <c r="F327" s="102">
        <v>1.0609186919465977E-2</v>
      </c>
      <c r="G327" s="102">
        <v>4.6260416420021589E-3</v>
      </c>
      <c r="H327" s="102">
        <v>5.2245960918468667E-3</v>
      </c>
      <c r="I327" s="102">
        <v>6.4885458411940529E-3</v>
      </c>
      <c r="J327" s="102">
        <v>2.783829757013234E-3</v>
      </c>
      <c r="K327" s="102">
        <v>4.2330494052192466E-4</v>
      </c>
      <c r="L327" s="102">
        <v>1.0025128442240867E-2</v>
      </c>
      <c r="M327" s="102">
        <v>5.4365214562787402E-3</v>
      </c>
      <c r="N327" s="102">
        <v>7.7833464439342522E-3</v>
      </c>
      <c r="O327" s="102">
        <v>4.6672730561238621E-3</v>
      </c>
      <c r="P327" s="102">
        <v>6.2748631386910572E-3</v>
      </c>
      <c r="Q327" s="102">
        <v>4.6632039940474488E-3</v>
      </c>
      <c r="R327" s="102">
        <v>3.2923122278416179E-3</v>
      </c>
      <c r="S327" s="102">
        <v>3.0316911450744884E-3</v>
      </c>
      <c r="T327" s="102">
        <v>2.6961920130294946E-3</v>
      </c>
      <c r="U327" s="102">
        <v>3.1775944056939786E-3</v>
      </c>
      <c r="V327" s="102">
        <v>4.01083639359849E-3</v>
      </c>
      <c r="W327" s="102">
        <v>7.4729713583745168E-3</v>
      </c>
      <c r="X327" s="102">
        <v>3.046511095665273E-3</v>
      </c>
      <c r="Y327" s="102">
        <v>6.9563396413013408E-3</v>
      </c>
      <c r="Z327" s="102">
        <v>5.2781452079049473E-3</v>
      </c>
      <c r="AA327" s="102">
        <v>3.8983864931536583E-3</v>
      </c>
      <c r="AB327" s="102">
        <v>3.4108621872006055E-3</v>
      </c>
      <c r="AC327" s="102">
        <v>6.2326054138521049E-3</v>
      </c>
      <c r="AD327" s="102">
        <v>8.8114386869059484E-3</v>
      </c>
      <c r="AE327" s="102">
        <v>8.3320994699936761E-4</v>
      </c>
      <c r="AF327" s="102">
        <v>1.7308104973100515E-2</v>
      </c>
      <c r="AG327" s="102">
        <v>3.4102501894467336E-3</v>
      </c>
      <c r="AH327" s="102">
        <v>2.9336767157055283E-3</v>
      </c>
      <c r="AI327" s="102">
        <v>3.8405219430170281E-3</v>
      </c>
      <c r="AJ327" s="102">
        <v>3.8146752822957736E-3</v>
      </c>
      <c r="AK327" s="102">
        <v>1.6842163761774226E-3</v>
      </c>
      <c r="AL327" s="102">
        <v>1.0032885894944648</v>
      </c>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c r="DJ327" s="4"/>
      <c r="DK327" s="4"/>
      <c r="DL327" s="4"/>
      <c r="DM327" s="4"/>
      <c r="DN327" s="4"/>
      <c r="DO327" s="4"/>
      <c r="DP327" s="4"/>
      <c r="DQ327" s="4"/>
      <c r="DR327" s="4"/>
      <c r="DS327" s="4"/>
      <c r="DT327" s="4"/>
      <c r="DU327" s="4"/>
      <c r="DV327" s="4"/>
      <c r="DW327" s="4"/>
      <c r="DX327" s="4"/>
      <c r="DY327" s="4"/>
      <c r="DZ327" s="4"/>
      <c r="EA327" s="4"/>
      <c r="EB327" s="4"/>
      <c r="EC327" s="4"/>
      <c r="ED327" s="4"/>
    </row>
    <row r="421" spans="2:196" s="3" customFormat="1" ht="1.5" customHeight="1">
      <c r="B421" s="2"/>
      <c r="C421" s="2"/>
      <c r="D421" s="104"/>
      <c r="E421" s="104"/>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c r="FE421" s="2"/>
      <c r="FF421" s="2"/>
      <c r="FG421" s="2"/>
      <c r="FH421" s="2"/>
      <c r="FI421" s="2"/>
      <c r="FJ421" s="2"/>
      <c r="FK421" s="2"/>
      <c r="FL421" s="2"/>
      <c r="FM421" s="2"/>
      <c r="FN421" s="2"/>
      <c r="FO421" s="2"/>
      <c r="FP421" s="2"/>
      <c r="FQ421" s="2"/>
      <c r="FR421" s="2"/>
      <c r="FS421" s="2"/>
      <c r="FT421" s="2"/>
      <c r="FU421" s="2"/>
      <c r="FV421" s="2"/>
      <c r="FW421" s="2"/>
      <c r="FX421" s="2"/>
      <c r="FY421" s="2"/>
      <c r="FZ421" s="2"/>
      <c r="GA421" s="2"/>
      <c r="GB421" s="2"/>
      <c r="GC421" s="2"/>
      <c r="GD421" s="2"/>
      <c r="GE421" s="2"/>
      <c r="GF421" s="2"/>
      <c r="GG421" s="2"/>
      <c r="GH421" s="2"/>
      <c r="GI421" s="2"/>
      <c r="GJ421" s="2"/>
      <c r="GK421" s="2"/>
      <c r="GL421" s="2"/>
      <c r="GM421" s="2"/>
      <c r="GN421" s="2"/>
    </row>
    <row r="422" spans="2:196" s="3" customFormat="1" hidden="1">
      <c r="B422" s="2"/>
      <c r="C422" s="2"/>
      <c r="D422" s="104"/>
      <c r="E422" s="104"/>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c r="FE422" s="2"/>
      <c r="FF422" s="2"/>
      <c r="FG422" s="2"/>
      <c r="FH422" s="2"/>
      <c r="FI422" s="2"/>
      <c r="FJ422" s="2"/>
      <c r="FK422" s="2"/>
      <c r="FL422" s="2"/>
      <c r="FM422" s="2"/>
      <c r="FN422" s="2"/>
      <c r="FO422" s="2"/>
      <c r="FP422" s="2"/>
      <c r="FQ422" s="2"/>
      <c r="FR422" s="2"/>
      <c r="FS422" s="2"/>
      <c r="FT422" s="2"/>
      <c r="FU422" s="2"/>
      <c r="FV422" s="2"/>
      <c r="FW422" s="2"/>
      <c r="FX422" s="2"/>
      <c r="FY422" s="2"/>
      <c r="FZ422" s="2"/>
      <c r="GA422" s="2"/>
      <c r="GB422" s="2"/>
      <c r="GC422" s="2"/>
      <c r="GD422" s="2"/>
      <c r="GE422" s="2"/>
      <c r="GF422" s="2"/>
      <c r="GG422" s="2"/>
      <c r="GH422" s="2"/>
      <c r="GI422" s="2"/>
      <c r="GJ422" s="2"/>
      <c r="GK422" s="2"/>
      <c r="GL422" s="2"/>
      <c r="GM422" s="2"/>
      <c r="GN422" s="2"/>
    </row>
    <row r="423" spans="2:196" s="3" customFormat="1" hidden="1">
      <c r="B423" s="2"/>
      <c r="C423" s="2"/>
      <c r="D423" s="104"/>
      <c r="E423" s="104"/>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c r="FE423" s="2"/>
      <c r="FF423" s="2"/>
      <c r="FG423" s="2"/>
      <c r="FH423" s="2"/>
      <c r="FI423" s="2"/>
      <c r="FJ423" s="2"/>
      <c r="FK423" s="2"/>
      <c r="FL423" s="2"/>
      <c r="FM423" s="2"/>
      <c r="FN423" s="2"/>
      <c r="FO423" s="2"/>
      <c r="FP423" s="2"/>
      <c r="FQ423" s="2"/>
      <c r="FR423" s="2"/>
      <c r="FS423" s="2"/>
      <c r="FT423" s="2"/>
      <c r="FU423" s="2"/>
      <c r="FV423" s="2"/>
      <c r="FW423" s="2"/>
      <c r="FX423" s="2"/>
      <c r="FY423" s="2"/>
      <c r="FZ423" s="2"/>
      <c r="GA423" s="2"/>
      <c r="GB423" s="2"/>
      <c r="GC423" s="2"/>
      <c r="GD423" s="2"/>
      <c r="GE423" s="2"/>
      <c r="GF423" s="2"/>
      <c r="GG423" s="2"/>
      <c r="GH423" s="2"/>
      <c r="GI423" s="2"/>
      <c r="GJ423" s="2"/>
      <c r="GK423" s="2"/>
      <c r="GL423" s="2"/>
      <c r="GM423" s="2"/>
      <c r="GN423" s="2"/>
    </row>
    <row r="424" spans="2:196" s="3" customFormat="1" ht="3.75" hidden="1" customHeight="1">
      <c r="B424" s="2"/>
      <c r="C424" s="2"/>
      <c r="D424" s="104"/>
      <c r="E424" s="104"/>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c r="FE424" s="2"/>
      <c r="FF424" s="2"/>
      <c r="FG424" s="2"/>
      <c r="FH424" s="2"/>
      <c r="FI424" s="2"/>
      <c r="FJ424" s="2"/>
      <c r="FK424" s="2"/>
      <c r="FL424" s="2"/>
      <c r="FM424" s="2"/>
      <c r="FN424" s="2"/>
      <c r="FO424" s="2"/>
      <c r="FP424" s="2"/>
      <c r="FQ424" s="2"/>
      <c r="FR424" s="2"/>
      <c r="FS424" s="2"/>
      <c r="FT424" s="2"/>
      <c r="FU424" s="2"/>
      <c r="FV424" s="2"/>
      <c r="FW424" s="2"/>
      <c r="FX424" s="2"/>
      <c r="FY424" s="2"/>
      <c r="FZ424" s="2"/>
      <c r="GA424" s="2"/>
      <c r="GB424" s="2"/>
      <c r="GC424" s="2"/>
      <c r="GD424" s="2"/>
      <c r="GE424" s="2"/>
      <c r="GF424" s="2"/>
      <c r="GG424" s="2"/>
      <c r="GH424" s="2"/>
      <c r="GI424" s="2"/>
      <c r="GJ424" s="2"/>
      <c r="GK424" s="2"/>
      <c r="GL424" s="2"/>
      <c r="GM424" s="2"/>
      <c r="GN424" s="2"/>
    </row>
    <row r="425" spans="2:196" s="3" customFormat="1" hidden="1">
      <c r="B425" s="2"/>
      <c r="C425" s="2"/>
      <c r="D425" s="104"/>
      <c r="E425" s="104"/>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c r="FE425" s="2"/>
      <c r="FF425" s="2"/>
      <c r="FG425" s="2"/>
      <c r="FH425" s="2"/>
      <c r="FI425" s="2"/>
      <c r="FJ425" s="2"/>
      <c r="FK425" s="2"/>
      <c r="FL425" s="2"/>
      <c r="FM425" s="2"/>
      <c r="FN425" s="2"/>
      <c r="FO425" s="2"/>
      <c r="FP425" s="2"/>
      <c r="FQ425" s="2"/>
      <c r="FR425" s="2"/>
      <c r="FS425" s="2"/>
      <c r="FT425" s="2"/>
      <c r="FU425" s="2"/>
      <c r="FV425" s="2"/>
      <c r="FW425" s="2"/>
      <c r="FX425" s="2"/>
      <c r="FY425" s="2"/>
      <c r="FZ425" s="2"/>
      <c r="GA425" s="2"/>
      <c r="GB425" s="2"/>
      <c r="GC425" s="2"/>
      <c r="GD425" s="2"/>
      <c r="GE425" s="2"/>
      <c r="GF425" s="2"/>
      <c r="GG425" s="2"/>
      <c r="GH425" s="2"/>
      <c r="GI425" s="2"/>
      <c r="GJ425" s="2"/>
      <c r="GK425" s="2"/>
      <c r="GL425" s="2"/>
      <c r="GM425" s="2"/>
      <c r="GN425" s="2"/>
    </row>
    <row r="426" spans="2:196" s="3" customFormat="1" hidden="1">
      <c r="B426" s="2"/>
      <c r="C426" s="2"/>
      <c r="D426" s="104"/>
      <c r="E426" s="104"/>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c r="FE426" s="2"/>
      <c r="FF426" s="2"/>
      <c r="FG426" s="2"/>
      <c r="FH426" s="2"/>
      <c r="FI426" s="2"/>
      <c r="FJ426" s="2"/>
      <c r="FK426" s="2"/>
      <c r="FL426" s="2"/>
      <c r="FM426" s="2"/>
      <c r="FN426" s="2"/>
      <c r="FO426" s="2"/>
      <c r="FP426" s="2"/>
      <c r="FQ426" s="2"/>
      <c r="FR426" s="2"/>
      <c r="FS426" s="2"/>
      <c r="FT426" s="2"/>
      <c r="FU426" s="2"/>
      <c r="FV426" s="2"/>
      <c r="FW426" s="2"/>
      <c r="FX426" s="2"/>
      <c r="FY426" s="2"/>
      <c r="FZ426" s="2"/>
      <c r="GA426" s="2"/>
      <c r="GB426" s="2"/>
      <c r="GC426" s="2"/>
      <c r="GD426" s="2"/>
      <c r="GE426" s="2"/>
      <c r="GF426" s="2"/>
      <c r="GG426" s="2"/>
      <c r="GH426" s="2"/>
      <c r="GI426" s="2"/>
      <c r="GJ426" s="2"/>
      <c r="GK426" s="2"/>
      <c r="GL426" s="2"/>
      <c r="GM426" s="2"/>
      <c r="GN426" s="2"/>
    </row>
    <row r="427" spans="2:196" s="3" customFormat="1" hidden="1">
      <c r="B427" s="2"/>
      <c r="C427" s="2"/>
      <c r="D427" s="104"/>
      <c r="E427" s="104"/>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c r="FE427" s="2"/>
      <c r="FF427" s="2"/>
      <c r="FG427" s="2"/>
      <c r="FH427" s="2"/>
      <c r="FI427" s="2"/>
      <c r="FJ427" s="2"/>
      <c r="FK427" s="2"/>
      <c r="FL427" s="2"/>
      <c r="FM427" s="2"/>
      <c r="FN427" s="2"/>
      <c r="FO427" s="2"/>
      <c r="FP427" s="2"/>
      <c r="FQ427" s="2"/>
      <c r="FR427" s="2"/>
      <c r="FS427" s="2"/>
      <c r="FT427" s="2"/>
      <c r="FU427" s="2"/>
      <c r="FV427" s="2"/>
      <c r="FW427" s="2"/>
      <c r="FX427" s="2"/>
      <c r="FY427" s="2"/>
      <c r="FZ427" s="2"/>
      <c r="GA427" s="2"/>
      <c r="GB427" s="2"/>
      <c r="GC427" s="2"/>
      <c r="GD427" s="2"/>
      <c r="GE427" s="2"/>
      <c r="GF427" s="2"/>
      <c r="GG427" s="2"/>
      <c r="GH427" s="2"/>
      <c r="GI427" s="2"/>
      <c r="GJ427" s="2"/>
      <c r="GK427" s="2"/>
      <c r="GL427" s="2"/>
      <c r="GM427" s="2"/>
      <c r="GN427" s="2"/>
    </row>
  </sheetData>
  <dataConsolidate topLabels="1">
    <dataRefs count="1">
      <dataRef ref="E5:IV541" sheet="基本分類" r:id="rId1"/>
    </dataRefs>
  </dataConsolidate>
  <phoneticPr fontId="1"/>
  <pageMargins left="0.70866141732283472" right="0.70866141732283472" top="0.74803149606299213" bottom="0.74803149606299213" header="0.31496062992125984" footer="0.31496062992125984"/>
  <pageSetup paperSize="9" scale="43" fitToWidth="3" orientation="landscape" r:id="rId2"/>
  <headerFooter alignWithMargins="0">
    <oddFooter>&amp;C&amp;P</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4</vt:i4>
      </vt:variant>
    </vt:vector>
  </HeadingPairs>
  <TitlesOfParts>
    <vt:vector size="16" baseType="lpstr">
      <vt:lpstr>練習問題2</vt:lpstr>
      <vt:lpstr>A県35部門表</vt:lpstr>
      <vt:lpstr>投入構造聞き取り調査結果</vt:lpstr>
      <vt:lpstr>産出構造聞き取り調査結果</vt:lpstr>
      <vt:lpstr>マージン調査結果</vt:lpstr>
      <vt:lpstr>解答1</vt:lpstr>
      <vt:lpstr>解答2</vt:lpstr>
      <vt:lpstr>解答3</vt:lpstr>
      <vt:lpstr>解答4</vt:lpstr>
      <vt:lpstr>解答5</vt:lpstr>
      <vt:lpstr>解答6</vt:lpstr>
      <vt:lpstr>解答7</vt:lpstr>
      <vt:lpstr>練習問題2!Print_Area</vt:lpstr>
      <vt:lpstr>A県35部門表!Print_Titles</vt:lpstr>
      <vt:lpstr>解答3!Print_Titles</vt:lpstr>
      <vt:lpstr>解答4!Print_Titles</vt:lpstr>
    </vt:vector>
  </TitlesOfParts>
  <Company>Toshiba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miyako-4</dc:creator>
  <cp:lastModifiedBy>miyako-4</cp:lastModifiedBy>
  <cp:lastPrinted>2015-02-21T07:37:52Z</cp:lastPrinted>
  <dcterms:created xsi:type="dcterms:W3CDTF">2015-02-17T09:17:13Z</dcterms:created>
  <dcterms:modified xsi:type="dcterms:W3CDTF">2015-02-22T08:40:43Z</dcterms:modified>
</cp:coreProperties>
</file>